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jobej\Desktop\MF4010 hemsidan\"/>
    </mc:Choice>
  </mc:AlternateContent>
  <xr:revisionPtr revIDLastSave="0" documentId="8_{DC0BC458-B3E5-4094-B066-0BE4AE6392CA}" xr6:coauthVersionLast="36" xr6:coauthVersionMax="36" xr10:uidLastSave="{00000000-0000-0000-0000-000000000000}"/>
  <bookViews>
    <workbookView xWindow="0" yWindow="0" windowWidth="28800" windowHeight="11925" tabRatio="691" xr2:uid="{00000000-000D-0000-FFFF-FFFF00000000}"/>
  </bookViews>
  <sheets>
    <sheet name="Startsida" sheetId="9" r:id="rId1"/>
    <sheet name="Blad1" sheetId="10" r:id="rId2"/>
  </sheets>
  <definedNames>
    <definedName name="_xlnm._FilterDatabase" localSheetId="0" hidden="1">Startsida!$A$13:$C$26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26" i="9" l="1"/>
  <c r="C17" i="9"/>
  <c r="C16" i="9"/>
  <c r="C21" i="9" l="1"/>
  <c r="C20" i="9"/>
  <c r="A21" i="9"/>
  <c r="A20" i="9"/>
  <c r="D19" i="9" l="1"/>
  <c r="D18" i="9" s="1"/>
  <c r="O74" i="10" l="1"/>
  <c r="K74" i="10"/>
  <c r="G74" i="10"/>
  <c r="O73" i="10"/>
  <c r="K73" i="10"/>
  <c r="G73" i="10"/>
  <c r="O72" i="10"/>
  <c r="K72" i="10"/>
  <c r="G72" i="10"/>
  <c r="O71" i="10"/>
  <c r="K71" i="10"/>
  <c r="G71" i="10"/>
  <c r="O70" i="10"/>
  <c r="K70" i="10"/>
  <c r="G70" i="10"/>
  <c r="O69" i="10"/>
  <c r="K69" i="10"/>
  <c r="G69" i="10"/>
  <c r="O68" i="10"/>
  <c r="K68" i="10"/>
  <c r="G68" i="10"/>
  <c r="O67" i="10"/>
  <c r="K67" i="10"/>
  <c r="G67" i="10"/>
  <c r="O66" i="10"/>
  <c r="K66" i="10"/>
  <c r="G66" i="10"/>
  <c r="O65" i="10"/>
  <c r="K65" i="10"/>
  <c r="G65" i="10"/>
  <c r="O64" i="10"/>
  <c r="K64" i="10"/>
  <c r="G64" i="10"/>
  <c r="O63" i="10"/>
  <c r="K63" i="10"/>
  <c r="G63" i="10"/>
  <c r="O62" i="10"/>
  <c r="K62" i="10"/>
  <c r="G62" i="10"/>
  <c r="O61" i="10"/>
  <c r="K61" i="10"/>
  <c r="G61" i="10"/>
  <c r="O60" i="10"/>
  <c r="K60" i="10"/>
  <c r="G60" i="10"/>
  <c r="O59" i="10"/>
  <c r="K59" i="10"/>
  <c r="G59" i="10"/>
  <c r="O58" i="10"/>
  <c r="K58" i="10"/>
  <c r="G58" i="10"/>
  <c r="O57" i="10"/>
  <c r="K57" i="10"/>
  <c r="G57" i="10"/>
  <c r="O56" i="10"/>
  <c r="K56" i="10"/>
  <c r="G56" i="10"/>
  <c r="O55" i="10"/>
  <c r="K55" i="10"/>
  <c r="G55" i="10"/>
  <c r="O54" i="10"/>
  <c r="K54" i="10"/>
  <c r="G54" i="10"/>
  <c r="O53" i="10"/>
  <c r="K53" i="10"/>
  <c r="G53" i="10"/>
  <c r="O52" i="10"/>
  <c r="K52" i="10"/>
  <c r="G52" i="10"/>
  <c r="O51" i="10"/>
  <c r="K51" i="10"/>
  <c r="G51" i="10"/>
  <c r="O50" i="10"/>
  <c r="K50" i="10"/>
  <c r="G50" i="10"/>
  <c r="O49" i="10"/>
  <c r="K49" i="10"/>
  <c r="G49" i="10"/>
  <c r="O48" i="10"/>
  <c r="K48" i="10"/>
  <c r="G48" i="10"/>
  <c r="O47" i="10"/>
  <c r="K47" i="10"/>
  <c r="G47" i="10"/>
  <c r="O46" i="10"/>
  <c r="K46" i="10"/>
  <c r="G46" i="10"/>
  <c r="O45" i="10"/>
  <c r="K45" i="10"/>
  <c r="G45" i="10"/>
  <c r="O44" i="10"/>
  <c r="K44" i="10"/>
  <c r="G44" i="10"/>
  <c r="O43" i="10"/>
  <c r="K43" i="10"/>
  <c r="G43" i="10"/>
  <c r="O42" i="10"/>
  <c r="K42" i="10"/>
  <c r="G42" i="10"/>
  <c r="O41" i="10"/>
  <c r="K41" i="10"/>
  <c r="G41" i="10"/>
  <c r="O40" i="10"/>
  <c r="K40" i="10"/>
  <c r="G40" i="10"/>
  <c r="O39" i="10"/>
  <c r="K39" i="10"/>
  <c r="G39" i="10"/>
  <c r="O38" i="10"/>
  <c r="K38" i="10"/>
  <c r="G38" i="10"/>
  <c r="O37" i="10"/>
  <c r="K37" i="10"/>
  <c r="G37" i="10"/>
  <c r="O36" i="10"/>
  <c r="K36" i="10"/>
  <c r="G36" i="10"/>
  <c r="O35" i="10"/>
  <c r="K35" i="10"/>
  <c r="G35" i="10"/>
  <c r="O34" i="10"/>
  <c r="K34" i="10"/>
  <c r="G34" i="10"/>
  <c r="O33" i="10"/>
  <c r="K33" i="10"/>
  <c r="G33" i="10"/>
  <c r="O32" i="10"/>
  <c r="K32" i="10"/>
  <c r="G32" i="10"/>
  <c r="O31" i="10"/>
  <c r="K31" i="10"/>
  <c r="G31" i="10"/>
  <c r="O30" i="10"/>
  <c r="K30" i="10"/>
  <c r="G30" i="10"/>
  <c r="O29" i="10"/>
  <c r="K29" i="10"/>
  <c r="G29" i="10"/>
  <c r="O28" i="10"/>
  <c r="K28" i="10"/>
  <c r="G28" i="10"/>
  <c r="O27" i="10"/>
  <c r="K27" i="10"/>
  <c r="G27" i="10"/>
  <c r="O26" i="10"/>
  <c r="K26" i="10"/>
  <c r="G26" i="10"/>
  <c r="O25" i="10"/>
  <c r="K25" i="10"/>
  <c r="G25" i="10"/>
  <c r="O24" i="10"/>
  <c r="K24" i="10"/>
  <c r="G24" i="10"/>
  <c r="O23" i="10"/>
  <c r="K23" i="10"/>
  <c r="G23" i="10"/>
  <c r="O22" i="10"/>
  <c r="K22" i="10"/>
  <c r="G22" i="10"/>
  <c r="O21" i="10"/>
  <c r="K21" i="10"/>
  <c r="G21" i="10"/>
  <c r="O20" i="10"/>
  <c r="K20" i="10"/>
  <c r="G20" i="10"/>
  <c r="O19" i="10"/>
  <c r="K19" i="10"/>
  <c r="G19" i="10"/>
  <c r="O18" i="10"/>
  <c r="K18" i="10"/>
  <c r="G18" i="10"/>
  <c r="O17" i="10"/>
  <c r="K17" i="10"/>
  <c r="G17" i="10"/>
  <c r="O16" i="10"/>
  <c r="K16" i="10"/>
  <c r="G16" i="10"/>
  <c r="O15" i="10"/>
  <c r="K15" i="10"/>
  <c r="G15" i="10"/>
  <c r="O14" i="10"/>
  <c r="K14" i="10"/>
  <c r="G14" i="10"/>
  <c r="O13" i="10"/>
  <c r="K13" i="10"/>
  <c r="G13" i="10"/>
  <c r="O12" i="10"/>
  <c r="K12" i="10"/>
  <c r="G12" i="10"/>
  <c r="O11" i="10"/>
  <c r="K11" i="10"/>
  <c r="G11" i="10"/>
  <c r="O10" i="10"/>
  <c r="K10" i="10"/>
  <c r="G10" i="10"/>
  <c r="O9" i="10"/>
  <c r="K9" i="10"/>
  <c r="G9" i="10"/>
  <c r="O8" i="10"/>
  <c r="K8" i="10"/>
  <c r="G8" i="10"/>
  <c r="O7" i="10"/>
  <c r="K7" i="10"/>
  <c r="G7" i="10"/>
  <c r="O6" i="10"/>
  <c r="K6" i="10"/>
  <c r="G6" i="10"/>
  <c r="O5" i="10"/>
  <c r="K5" i="10"/>
  <c r="G5" i="10"/>
  <c r="O4" i="10"/>
  <c r="K4" i="10"/>
  <c r="G4" i="10"/>
  <c r="O3" i="10"/>
  <c r="K3" i="10"/>
  <c r="G3" i="10"/>
  <c r="O2" i="10"/>
  <c r="K2" i="10"/>
  <c r="G2" i="10"/>
  <c r="O1" i="10"/>
  <c r="K1" i="10"/>
  <c r="G1" i="10"/>
  <c r="G75" i="10" l="1"/>
  <c r="D33" i="9" s="1"/>
  <c r="O75" i="10"/>
  <c r="D22" i="9" s="1"/>
  <c r="K75" i="10"/>
  <c r="D29" i="9" s="1"/>
  <c r="D32" i="9" l="1"/>
  <c r="C40" i="9" l="1"/>
  <c r="D31" i="9"/>
</calcChain>
</file>

<file path=xl/sharedStrings.xml><?xml version="1.0" encoding="utf-8"?>
<sst xmlns="http://schemas.openxmlformats.org/spreadsheetml/2006/main" count="272" uniqueCount="67">
  <si>
    <t>Förhöjningsbalk</t>
  </si>
  <si>
    <t>L1</t>
  </si>
  <si>
    <t>L2</t>
  </si>
  <si>
    <t>L3</t>
  </si>
  <si>
    <t>L4</t>
  </si>
  <si>
    <t>Längd (utv)</t>
  </si>
  <si>
    <t>Bredd (Utv)</t>
  </si>
  <si>
    <t>Lämhöjd</t>
  </si>
  <si>
    <t>Framstamshöjd</t>
  </si>
  <si>
    <t>Framstams typ</t>
  </si>
  <si>
    <t>Antal tvärbalkar</t>
  </si>
  <si>
    <t>Bakläm</t>
  </si>
  <si>
    <t>Antal surrningsbyglar</t>
  </si>
  <si>
    <t>Antal satser</t>
  </si>
  <si>
    <t>Miniflaksats MF4010</t>
  </si>
  <si>
    <t>Popnit sats kantlinor</t>
  </si>
  <si>
    <t>(Inget galler = Blankt)</t>
  </si>
  <si>
    <t>Popnit sats tvärbalkar</t>
  </si>
  <si>
    <t>Bilmärke</t>
  </si>
  <si>
    <t>Ford Transit</t>
  </si>
  <si>
    <t>Kund:</t>
  </si>
  <si>
    <t>Flakgolv</t>
  </si>
  <si>
    <t>Skruvsats chassifäste</t>
  </si>
  <si>
    <t>Typ av chassifäste</t>
  </si>
  <si>
    <t>Antal chassifäste</t>
  </si>
  <si>
    <t>Skruvsats tvärbalk/förh-balk</t>
  </si>
  <si>
    <t>Baklämsstöd</t>
  </si>
  <si>
    <t>Stänkskärmar</t>
  </si>
  <si>
    <t>Iveco Daily</t>
  </si>
  <si>
    <t>Hyttyp</t>
  </si>
  <si>
    <t>Hjulbas</t>
  </si>
  <si>
    <t>Citroén Jumper</t>
  </si>
  <si>
    <t>DH</t>
  </si>
  <si>
    <t>Opel Movano</t>
  </si>
  <si>
    <t>Fiat Ducato</t>
  </si>
  <si>
    <t>Peugeot Boxer</t>
  </si>
  <si>
    <t>Renault Master</t>
  </si>
  <si>
    <t>EH</t>
  </si>
  <si>
    <t>Nissan NV400</t>
  </si>
  <si>
    <t>Biltyp</t>
  </si>
  <si>
    <t>MB Sprinter</t>
  </si>
  <si>
    <t xml:space="preserve">L2 </t>
  </si>
  <si>
    <t xml:space="preserve">L3 </t>
  </si>
  <si>
    <t xml:space="preserve">L4 </t>
  </si>
  <si>
    <t>L5</t>
  </si>
  <si>
    <t>L25</t>
  </si>
  <si>
    <t>EH. DW</t>
  </si>
  <si>
    <t>EH, DW</t>
  </si>
  <si>
    <t>DH, DW</t>
  </si>
  <si>
    <t xml:space="preserve"> L2 </t>
  </si>
  <si>
    <t xml:space="preserve"> L25</t>
  </si>
  <si>
    <t xml:space="preserve"> L3 </t>
  </si>
  <si>
    <t xml:space="preserve"> L4 </t>
  </si>
  <si>
    <t xml:space="preserve"> L3</t>
  </si>
  <si>
    <t>VW Crafter</t>
  </si>
  <si>
    <t>?</t>
  </si>
  <si>
    <t>Siktgaller</t>
  </si>
  <si>
    <t>Beställare:</t>
  </si>
  <si>
    <t>Leveranstid:</t>
  </si>
  <si>
    <t>Leveransadress:</t>
  </si>
  <si>
    <t>Flaktyp vänster</t>
  </si>
  <si>
    <t>Flaktyp höger</t>
  </si>
  <si>
    <t>Standard</t>
  </si>
  <si>
    <t>Beställnings-/förfrågansunderlag Miniflak MF4010</t>
  </si>
  <si>
    <t>Märkning:</t>
  </si>
  <si>
    <t>Datum:</t>
  </si>
  <si>
    <t>Beställning / förfrågan: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</si>
</sst>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#,##0\ &quot;kr&quot;;[Red]\-#,##0\ &quot;kr&quot;"/>
    <numFmt numFmtId="164" formatCode="#&quot; kg&quot;"/>
    <numFmt numFmtId="165" formatCode="#,##0\ [$SEK];[Red]\-#,##0\ [$SEK]"/>
  </numFmts>
  <fonts count="10" x14ac:knownFonts="1">
    <font>
      <sz val="12"/>
      <name val="Arial"/>
    </font>
    <font>
      <sz val="12"/>
      <color theme="0"/>
      <name val="Arial"/>
      <family val="2"/>
    </font>
    <font>
      <sz val="10"/>
      <color theme="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FF0000"/>
      <name val="Arial"/>
      <family val="2"/>
    </font>
    <font>
      <b/>
      <sz val="14"/>
      <name val="Arial"/>
      <family val="2"/>
    </font>
    <font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D562D"/>
        <bgColor indexed="64"/>
      </patternFill>
    </fill>
    <fill>
      <patternFill patternType="solid">
        <fgColor rgb="FFE6E6E6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 applyBorder="1" applyAlignment="1">
      <alignment vertical="top" wrapText="1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Border="1"/>
    <xf numFmtId="0" fontId="2" fillId="0" borderId="0" xfId="0" applyFont="1" applyBorder="1" applyAlignment="1"/>
    <xf numFmtId="0" fontId="3" fillId="0" borderId="0" xfId="0" applyFont="1"/>
    <xf numFmtId="0" fontId="4" fillId="0" borderId="0" xfId="0" applyFont="1"/>
    <xf numFmtId="0" fontId="2" fillId="2" borderId="1" xfId="0" applyFont="1" applyFill="1" applyBorder="1" applyAlignment="1">
      <alignment horizontal="left"/>
    </xf>
    <xf numFmtId="0" fontId="3" fillId="0" borderId="0" xfId="0" applyFont="1" applyProtection="1">
      <protection locked="0"/>
    </xf>
    <xf numFmtId="0" fontId="5" fillId="0" borderId="0" xfId="0" applyFont="1"/>
    <xf numFmtId="0" fontId="2" fillId="2" borderId="1" xfId="0" applyFont="1" applyFill="1" applyBorder="1"/>
    <xf numFmtId="0" fontId="5" fillId="3" borderId="1" xfId="0" applyFont="1" applyFill="1" applyBorder="1" applyAlignment="1" applyProtection="1">
      <alignment horizontal="right"/>
      <protection locked="0"/>
    </xf>
    <xf numFmtId="0" fontId="6" fillId="0" borderId="0" xfId="0" applyFont="1"/>
    <xf numFmtId="0" fontId="7" fillId="0" borderId="0" xfId="0" applyFont="1"/>
    <xf numFmtId="0" fontId="2" fillId="0" borderId="0" xfId="0" applyFont="1"/>
    <xf numFmtId="0" fontId="5" fillId="0" borderId="0" xfId="0" applyFont="1" applyAlignment="1">
      <alignment horizontal="left"/>
    </xf>
    <xf numFmtId="0" fontId="6" fillId="0" borderId="0" xfId="0" applyFont="1" applyFill="1"/>
    <xf numFmtId="0" fontId="5" fillId="0" borderId="0" xfId="0" applyNumberFormat="1" applyFont="1"/>
    <xf numFmtId="0" fontId="6" fillId="0" borderId="0" xfId="0" applyFont="1" applyAlignment="1">
      <alignment horizontal="left"/>
    </xf>
    <xf numFmtId="0" fontId="5" fillId="0" borderId="0" xfId="0" applyNumberFormat="1" applyFont="1" applyFill="1" applyBorder="1"/>
    <xf numFmtId="0" fontId="5" fillId="0" borderId="0" xfId="0" applyFont="1" applyFill="1" applyBorder="1"/>
    <xf numFmtId="0" fontId="3" fillId="0" borderId="0" xfId="0" applyFont="1" applyFill="1" applyBorder="1" applyAlignment="1">
      <alignment horizontal="right"/>
    </xf>
    <xf numFmtId="4" fontId="4" fillId="0" borderId="0" xfId="0" applyNumberFormat="1" applyFont="1" applyFill="1" applyBorder="1" applyAlignment="1">
      <alignment horizontal="right"/>
    </xf>
    <xf numFmtId="10" fontId="4" fillId="0" borderId="0" xfId="0" applyNumberFormat="1" applyFont="1" applyFill="1" applyBorder="1" applyAlignment="1">
      <alignment horizontal="left"/>
    </xf>
    <xf numFmtId="0" fontId="4" fillId="0" borderId="0" xfId="0" applyFont="1" applyFill="1" applyBorder="1" applyAlignment="1">
      <alignment horizontal="right"/>
    </xf>
    <xf numFmtId="0" fontId="4" fillId="0" borderId="0" xfId="0" applyFont="1" applyFill="1" applyBorder="1"/>
    <xf numFmtId="164" fontId="4" fillId="0" borderId="0" xfId="0" applyNumberFormat="1" applyFont="1" applyFill="1" applyBorder="1"/>
    <xf numFmtId="0" fontId="4" fillId="0" borderId="0" xfId="0" applyFont="1" applyFill="1" applyBorder="1" applyAlignment="1">
      <alignment horizontal="center"/>
    </xf>
    <xf numFmtId="3" fontId="4" fillId="0" borderId="0" xfId="0" applyNumberFormat="1" applyFont="1" applyFill="1" applyBorder="1"/>
    <xf numFmtId="6" fontId="4" fillId="0" borderId="0" xfId="0" applyNumberFormat="1" applyFont="1" applyFill="1" applyBorder="1" applyAlignment="1">
      <alignment horizontal="left"/>
    </xf>
    <xf numFmtId="14" fontId="6" fillId="0" borderId="0" xfId="0" applyNumberFormat="1" applyFont="1" applyFill="1" applyBorder="1"/>
    <xf numFmtId="165" fontId="4" fillId="0" borderId="0" xfId="0" applyNumberFormat="1" applyFont="1" applyFill="1" applyBorder="1"/>
    <xf numFmtId="0" fontId="4" fillId="0" borderId="0" xfId="0" applyFont="1" applyFill="1" applyBorder="1" applyProtection="1">
      <protection locked="0"/>
    </xf>
    <xf numFmtId="0" fontId="8" fillId="0" borderId="0" xfId="0" applyFont="1"/>
    <xf numFmtId="0" fontId="9" fillId="0" borderId="0" xfId="0" applyFont="1"/>
    <xf numFmtId="0" fontId="5" fillId="3" borderId="1" xfId="0" applyNumberFormat="1" applyFont="1" applyFill="1" applyBorder="1" applyAlignment="1" applyProtection="1">
      <protection locked="0"/>
    </xf>
    <xf numFmtId="0" fontId="5" fillId="3" borderId="1" xfId="0" applyFont="1" applyFill="1" applyBorder="1" applyAlignment="1" applyProtection="1">
      <protection locked="0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4" fontId="5" fillId="3" borderId="1" xfId="0" applyNumberFormat="1" applyFont="1" applyFill="1" applyBorder="1" applyAlignment="1" applyProtection="1">
      <protection locked="0"/>
    </xf>
    <xf numFmtId="0" fontId="5" fillId="3" borderId="1" xfId="0" applyFont="1" applyFill="1" applyBorder="1" applyAlignment="1" applyProtection="1">
      <alignment wrapText="1"/>
      <protection locked="0"/>
    </xf>
    <xf numFmtId="0" fontId="5" fillId="3" borderId="4" xfId="0" applyFont="1" applyFill="1" applyBorder="1" applyAlignment="1" applyProtection="1">
      <protection locked="0"/>
    </xf>
    <xf numFmtId="0" fontId="4" fillId="3" borderId="5" xfId="0" applyFont="1" applyFill="1" applyBorder="1" applyAlignment="1" applyProtection="1">
      <protection locked="0"/>
    </xf>
    <xf numFmtId="0" fontId="4" fillId="3" borderId="6" xfId="0" applyFont="1" applyFill="1" applyBorder="1" applyAlignment="1" applyProtection="1">
      <protection locked="0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E6E6E6"/>
      <color rgb="FF0D562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419100</xdr:colOff>
      <xdr:row>39</xdr:row>
      <xdr:rowOff>58084</xdr:rowOff>
    </xdr:from>
    <xdr:to>
      <xdr:col>3</xdr:col>
      <xdr:colOff>2085975</xdr:colOff>
      <xdr:row>49</xdr:row>
      <xdr:rowOff>22179</xdr:rowOff>
    </xdr:to>
    <xdr:pic>
      <xdr:nvPicPr>
        <xdr:cNvPr id="7" name="Bildobjekt 6">
          <a:extLst>
            <a:ext uri="{FF2B5EF4-FFF2-40B4-BE49-F238E27FC236}">
              <a16:creationId xmlns:a16="http://schemas.microsoft.com/office/drawing/2014/main" id="{42637C0C-6C01-4F04-BA9E-7C7B1C69D2A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136" t="9863" r="5258" b="11506"/>
        <a:stretch/>
      </xdr:blipFill>
      <xdr:spPr bwMode="auto">
        <a:xfrm>
          <a:off x="3295650" y="5725459"/>
          <a:ext cx="2295525" cy="13928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676276</xdr:colOff>
      <xdr:row>47</xdr:row>
      <xdr:rowOff>0</xdr:rowOff>
    </xdr:from>
    <xdr:to>
      <xdr:col>2</xdr:col>
      <xdr:colOff>224792</xdr:colOff>
      <xdr:row>54</xdr:row>
      <xdr:rowOff>85725</xdr:rowOff>
    </xdr:to>
    <xdr:pic>
      <xdr:nvPicPr>
        <xdr:cNvPr id="5" name="Bildobjekt 4">
          <a:extLst>
            <a:ext uri="{FF2B5EF4-FFF2-40B4-BE49-F238E27FC236}">
              <a16:creationId xmlns:a16="http://schemas.microsoft.com/office/drawing/2014/main" id="{7F194CFC-9970-4210-ACEA-4935694532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154" t="7169" r="10223" b="12108"/>
        <a:stretch/>
      </xdr:blipFill>
      <xdr:spPr bwMode="auto">
        <a:xfrm>
          <a:off x="676276" y="6810375"/>
          <a:ext cx="2425066" cy="1085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95250</xdr:colOff>
      <xdr:row>45</xdr:row>
      <xdr:rowOff>114300</xdr:rowOff>
    </xdr:from>
    <xdr:to>
      <xdr:col>3</xdr:col>
      <xdr:colOff>19050</xdr:colOff>
      <xdr:row>49</xdr:row>
      <xdr:rowOff>0</xdr:rowOff>
    </xdr:to>
    <xdr:cxnSp macro="">
      <xdr:nvCxnSpPr>
        <xdr:cNvPr id="6" name="Rak koppling 5">
          <a:extLst>
            <a:ext uri="{FF2B5EF4-FFF2-40B4-BE49-F238E27FC236}">
              <a16:creationId xmlns:a16="http://schemas.microsoft.com/office/drawing/2014/main" id="{33CECD8A-E844-4CDD-83E6-90D3D76488C5}"/>
            </a:ext>
          </a:extLst>
        </xdr:cNvPr>
        <xdr:cNvCxnSpPr/>
      </xdr:nvCxnSpPr>
      <xdr:spPr>
        <a:xfrm flipV="1">
          <a:off x="2971800" y="6638925"/>
          <a:ext cx="552450" cy="4572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FD170"/>
  <sheetViews>
    <sheetView showGridLines="0" tabSelected="1" view="pageLayout" zoomScaleNormal="85" workbookViewId="0">
      <selection activeCell="D51" sqref="D50:D51"/>
    </sheetView>
  </sheetViews>
  <sheetFormatPr defaultColWidth="8.88671875" defaultRowHeight="11.25" customHeight="1" zeroHeight="1" x14ac:dyDescent="0.2"/>
  <cols>
    <col min="1" max="1" width="21" style="11" customWidth="1"/>
    <col min="2" max="2" width="12.77734375" style="11" customWidth="1"/>
    <col min="3" max="3" width="7.33203125" style="11" customWidth="1"/>
    <col min="4" max="4" width="28.21875" style="11" customWidth="1"/>
    <col min="5" max="5" width="6.21875" style="11" customWidth="1"/>
    <col min="6" max="6" width="2.77734375" style="11" hidden="1" customWidth="1"/>
    <col min="7" max="16381" width="8.88671875" style="11"/>
    <col min="16382" max="16382" width="2.6640625" style="11" customWidth="1"/>
    <col min="16383" max="16383" width="1.6640625" style="11" hidden="1" customWidth="1"/>
    <col min="16384" max="16384" width="3.109375" style="11" hidden="1" customWidth="1"/>
  </cols>
  <sheetData>
    <row r="1" spans="1:59" s="39" customFormat="1" ht="17.100000000000001" customHeight="1" x14ac:dyDescent="0.25">
      <c r="A1" s="38" t="s">
        <v>63</v>
      </c>
    </row>
    <row r="2" spans="1:59" ht="8.4499999999999993" customHeight="1" x14ac:dyDescent="0.2"/>
    <row r="3" spans="1:59" ht="11.25" customHeight="1" x14ac:dyDescent="0.2">
      <c r="A3" s="12" t="s">
        <v>66</v>
      </c>
      <c r="B3" s="40"/>
      <c r="C3" s="41"/>
      <c r="D3" s="41"/>
    </row>
    <row r="4" spans="1:59" ht="11.25" customHeight="1" x14ac:dyDescent="0.2">
      <c r="A4" s="12" t="s">
        <v>65</v>
      </c>
      <c r="B4" s="40"/>
      <c r="C4" s="41"/>
      <c r="D4" s="41"/>
    </row>
    <row r="5" spans="1:59" ht="11.25" customHeight="1" x14ac:dyDescent="0.2">
      <c r="A5" s="12" t="s">
        <v>20</v>
      </c>
      <c r="B5" s="41"/>
      <c r="C5" s="41"/>
      <c r="D5" s="41"/>
    </row>
    <row r="6" spans="1:59" ht="11.25" customHeight="1" x14ac:dyDescent="0.2">
      <c r="A6" s="12" t="s">
        <v>57</v>
      </c>
      <c r="B6" s="41"/>
      <c r="C6" s="41"/>
      <c r="D6" s="41"/>
    </row>
    <row r="7" spans="1:59" ht="11.25" customHeight="1" x14ac:dyDescent="0.2">
      <c r="A7" s="12" t="s">
        <v>64</v>
      </c>
      <c r="B7" s="46"/>
      <c r="C7" s="47"/>
      <c r="D7" s="48"/>
    </row>
    <row r="8" spans="1:59" ht="11.25" customHeight="1" x14ac:dyDescent="0.2">
      <c r="A8" s="12" t="s">
        <v>58</v>
      </c>
      <c r="B8" s="44"/>
      <c r="C8" s="41"/>
      <c r="D8" s="41"/>
    </row>
    <row r="9" spans="1:59" ht="11.25" customHeight="1" x14ac:dyDescent="0.2">
      <c r="A9" s="42" t="s">
        <v>59</v>
      </c>
      <c r="B9" s="45"/>
      <c r="C9" s="45"/>
      <c r="D9" s="45"/>
    </row>
    <row r="10" spans="1:59" ht="11.25" customHeight="1" x14ac:dyDescent="0.2">
      <c r="A10" s="43"/>
      <c r="B10" s="45"/>
      <c r="C10" s="45"/>
      <c r="D10" s="45"/>
    </row>
    <row r="11" spans="1:59" ht="11.25" customHeight="1" x14ac:dyDescent="0.2"/>
    <row r="12" spans="1:59" ht="17.100000000000001" customHeight="1" x14ac:dyDescent="0.25">
      <c r="A12" s="38" t="s">
        <v>14</v>
      </c>
      <c r="C12" s="10"/>
      <c r="D12" s="13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</row>
    <row r="13" spans="1:59" s="10" customFormat="1" ht="11.25" customHeight="1" x14ac:dyDescent="0.2">
      <c r="A13" s="15" t="s">
        <v>13</v>
      </c>
      <c r="B13" s="16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17"/>
      <c r="BB13" s="17"/>
      <c r="BC13" s="17"/>
      <c r="BD13" s="17"/>
      <c r="BE13" s="17"/>
      <c r="BF13" s="17"/>
      <c r="BG13" s="17"/>
    </row>
    <row r="14" spans="1:59" s="10" customFormat="1" ht="11.25" customHeight="1" x14ac:dyDescent="0.2">
      <c r="A14" s="15" t="s">
        <v>18</v>
      </c>
      <c r="B14" s="16"/>
      <c r="D14" s="13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</row>
    <row r="15" spans="1:59" s="10" customFormat="1" ht="11.25" customHeight="1" x14ac:dyDescent="0.2">
      <c r="A15" s="15" t="s">
        <v>29</v>
      </c>
      <c r="B15" s="16"/>
      <c r="D15" s="13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</row>
    <row r="16" spans="1:59" s="10" customFormat="1" ht="11.25" customHeight="1" x14ac:dyDescent="0.2">
      <c r="A16" s="15" t="s">
        <v>39</v>
      </c>
      <c r="B16" s="16"/>
      <c r="C16" s="18" t="str">
        <f>IF(B14="Citroén Jumper","L1,L2,L3,L4",IF(B14="Fiat Ducato","L1,L2,L3,L4",IF(B14="Ford Transit","L1,L2,L3,L4,L5",IF(B14="Iveco Daily","",IF(B14="MB Sprinter","",IF(B14="Nissan NV400","L1,L2,L25,L3,L4",IF(B14="Opel Movano","L1,L2,L25,L3,L4",IF(B14="Peugeot Boxer","L1,L2,L3,L4",IF(B14="Renault Master","L1,L2,L25,L3,L4",IF(B14="VW Crafter","L3,L4",""))))))))))</f>
        <v/>
      </c>
      <c r="D16" s="13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</row>
    <row r="17" spans="1:59" s="10" customFormat="1" ht="11.25" customHeight="1" x14ac:dyDescent="0.2">
      <c r="A17" s="15" t="s">
        <v>30</v>
      </c>
      <c r="B17" s="16"/>
      <c r="C17" s="18" t="str">
        <f>IF(B14="Citroén Jumper",IF(B15="EH","3000,3450,4035","3450,4035"),IF(B14="Fiat Ducato",IF(B15="EH","3000,3450,4035","3450,4035"),IF(B14="Ford Transit",IF(B15="EH","3137,3504,3954,4522","3504,3954,4522"),IF(B14="Iveco Daily",IF(B15="EH","3000,3450,3750,4100","3450,3750,4100"),IF(B14="MB Sprinter",IF(B15="EH","3250,3665,4325","3250,3665,4325"),IF(B14="Nissan NV400",IF(B15="EH","3682,4006,4332","3682,4332"),IF(B14="Opel Movano",IF(B15="EH","3662,4006,4332","3682,4332"),IF(B14="Peugeot Boxer",IF(B15="EH","3000,3450,4035","3450,4035"),IF(B14="Renault Master",IF(B15="EH","3682,4006,4332","3682,4332"),IF(B14="VW Crafter",IF(B15="EH","3640,4490","3640,4490"),""))))))))))</f>
        <v/>
      </c>
      <c r="D17" s="13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</row>
    <row r="18" spans="1:59" s="10" customFormat="1" ht="11.25" customHeight="1" x14ac:dyDescent="0.2">
      <c r="A18" s="15" t="s">
        <v>60</v>
      </c>
      <c r="B18" s="16"/>
      <c r="C18" s="11"/>
      <c r="D18" s="19" t="str">
        <f>IF(B17=D19," ",(IF(F20=TEXT("Båge",4),"Kontrollera breddmått"," ")))</f>
        <v xml:space="preserve"> </v>
      </c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</row>
    <row r="19" spans="1:59" s="10" customFormat="1" ht="11.25" customHeight="1" x14ac:dyDescent="0.2">
      <c r="A19" s="15" t="s">
        <v>61</v>
      </c>
      <c r="B19" s="16"/>
      <c r="C19" s="14"/>
      <c r="D19" s="14" t="str">
        <f>IF(B23="Båge-1900",1900,IF(B23="Båge-2160",2160," "))</f>
        <v xml:space="preserve"> </v>
      </c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</row>
    <row r="20" spans="1:59" s="10" customFormat="1" ht="11.25" customHeight="1" x14ac:dyDescent="0.2">
      <c r="A20" s="15" t="str">
        <f>IF(B18="Delat förskjuten","Dagöppning vänster fram","")</f>
        <v/>
      </c>
      <c r="B20" s="16"/>
      <c r="C20" s="14" t="str">
        <f>IF(B18="Delat förskjuten","(Lämlängd = dagöppning + 24 mm)","")</f>
        <v/>
      </c>
      <c r="D20" s="14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</row>
    <row r="21" spans="1:59" ht="11.25" customHeight="1" x14ac:dyDescent="0.2">
      <c r="A21" s="15" t="str">
        <f>IF(B19="Delat förskjuten","Dagöppning höger fram","")</f>
        <v/>
      </c>
      <c r="B21" s="16"/>
      <c r="C21" s="14" t="str">
        <f>IF(B19="Delat förskjuten","(Lämlängd = dagöppning + 24 mm)","")</f>
        <v/>
      </c>
      <c r="D21" s="14"/>
      <c r="E21" s="14"/>
      <c r="F21" s="14"/>
      <c r="G21" s="14"/>
      <c r="H21" s="14"/>
      <c r="I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</row>
    <row r="22" spans="1:59" ht="11.25" customHeight="1" x14ac:dyDescent="0.2">
      <c r="A22" s="15" t="s">
        <v>5</v>
      </c>
      <c r="B22" s="16"/>
      <c r="C22" s="14" t="s">
        <v>62</v>
      </c>
      <c r="D22" s="20">
        <f>Blad1!O75</f>
        <v>0</v>
      </c>
      <c r="E22" s="14"/>
      <c r="F22" s="14"/>
      <c r="G22" s="14"/>
      <c r="H22" s="14"/>
      <c r="I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C22" s="14"/>
      <c r="BD22" s="14"/>
      <c r="BE22" s="14"/>
      <c r="BF22" s="14"/>
      <c r="BG22" s="14"/>
    </row>
    <row r="23" spans="1:59" ht="11.25" customHeight="1" x14ac:dyDescent="0.2">
      <c r="A23" s="15" t="s">
        <v>6</v>
      </c>
      <c r="B23" s="16"/>
      <c r="C23" s="14"/>
      <c r="D23" s="14"/>
      <c r="E23" s="14"/>
      <c r="F23" s="14"/>
      <c r="G23" s="14"/>
      <c r="H23" s="14"/>
      <c r="I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P23" s="14"/>
      <c r="AQ23" s="14"/>
      <c r="AR23" s="14"/>
      <c r="AS23" s="14"/>
      <c r="AT23" s="14"/>
      <c r="AU23" s="14"/>
      <c r="AV23" s="14"/>
      <c r="AW23" s="14"/>
      <c r="AX23" s="14"/>
      <c r="AY23" s="14"/>
      <c r="AZ23" s="14"/>
      <c r="BA23" s="14"/>
      <c r="BB23" s="14"/>
      <c r="BC23" s="14"/>
      <c r="BD23" s="14"/>
      <c r="BE23" s="14"/>
      <c r="BF23" s="14"/>
      <c r="BG23" s="14"/>
    </row>
    <row r="24" spans="1:59" ht="11.25" customHeight="1" x14ac:dyDescent="0.2">
      <c r="A24" s="15" t="s">
        <v>7</v>
      </c>
      <c r="B24" s="16"/>
      <c r="C24" s="14"/>
      <c r="D24" s="14"/>
      <c r="E24" s="14"/>
      <c r="F24" s="14"/>
      <c r="G24" s="14"/>
      <c r="H24" s="14"/>
      <c r="I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14"/>
      <c r="BC24" s="14"/>
      <c r="BD24" s="14"/>
      <c r="BE24" s="14"/>
      <c r="BF24" s="14"/>
      <c r="BG24" s="14"/>
    </row>
    <row r="25" spans="1:59" ht="11.25" customHeight="1" x14ac:dyDescent="0.2">
      <c r="A25" s="15" t="s">
        <v>9</v>
      </c>
      <c r="B25" s="16"/>
      <c r="C25" s="14"/>
      <c r="D25" s="14"/>
      <c r="E25" s="14"/>
      <c r="F25" s="14"/>
      <c r="G25" s="14"/>
      <c r="H25" s="14"/>
      <c r="I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</row>
    <row r="26" spans="1:59" ht="11.25" customHeight="1" x14ac:dyDescent="0.2">
      <c r="A26" s="15" t="s">
        <v>8</v>
      </c>
      <c r="B26" s="16"/>
      <c r="C26" s="14" t="str">
        <f>IF(B14="Citroén Jumper",IF(B25="Rak","(80 mm förhöjningsbalk = 1400, 130 &amp; 160 mm förhöjningsbalk =1350)","(80 mm förhöjningsbalk = 1364, 130 &amp; 160 mm förhöjningsbalk =1364)"),IF(B14="Fiat Ducato",IF(B25="Rak","(80 mm förhöjningsbalk = 1400, 130 &amp; 160 mm förhöjningsbalk =1350)","(80 mm förhöjningsbalk = 1364, 130 &amp; 160 mm förhöjningsbalk =1364)"),IF(B14="Ford Transit",IF(B25="Rak","(80 mm förhöjningsbalk = 1400, 130 &amp; 160 mm förhöjningsbalk =1350)","(80 mm förhöjningsbalk = 1400, 130 &amp; 160 mm förhöjningsbalk =1364)"),IF(B14="Iveco Daily",IF(B25="Rak","(130 &amp; 160 mm förhöjningsbalk =1400)","(130 &amp; 160 mm förhöjningsbalk =1400)"),IF(B14="MB Sprinter",IF(B25="Rak","(130 &amp; 160 mm förhöjningsbalk =1400)","(130 &amp; 160 mm förhöjningsbalk =1400)"),IF(B14="Nissan NV400",IF(B25="Rak","(80 mm förhöjningsbalk = 1400, 130 &amp; 160 mm förhöjningsbalk =1350)","(80 mm förhöjningsbalk = 1400, 130 &amp; 160 mm förhöjningsbalk =1364)"),IF(B14="Opel Movano",IF(B25="Rak","(80 mm förhöjningsbalk = 1400, 130 &amp; 160 mm förhöjningsbalk =1350)","(80 mm förhöjningsbalk = 1400, 130 &amp; 160 mm förhöjningsbalk =1364)"),IF(B14="Peugeot Boxer",IF(B25="Rak","(80 mm förhöjningsbalk = 1400, 130 &amp; 160 mm förhöjningsbalk =1350)","(80 mm förhöjningsbalk = 1364, 130 &amp; 160 mm förhöjningsbalk =1364)"),IF(B14="Renault Master",IF(B25="Rak","(80 mm förhöjningsbalk = 1400, 130 &amp; 160 mm förhöjningsbalk =1350)","(80 mm förhöjningsbalk = 1400, 130 &amp; 160 mm förhöjningsbalk =1364)"),IF(B14="VW Crafter",IF(B25="Rak","(130 &amp; 160 mm förhöjningsbalk =1400)","(130 &amp; 160 mm förhöjningsbalk =1400)"),""))))))))))</f>
        <v/>
      </c>
      <c r="D26" s="14"/>
      <c r="E26" s="14"/>
      <c r="F26" s="14"/>
      <c r="G26" s="14"/>
      <c r="H26" s="14"/>
      <c r="I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</row>
    <row r="27" spans="1:59" ht="11.25" customHeight="1" x14ac:dyDescent="0.2">
      <c r="A27" s="15" t="s">
        <v>56</v>
      </c>
      <c r="B27" s="16"/>
      <c r="C27" s="14" t="s">
        <v>16</v>
      </c>
      <c r="D27" s="14"/>
      <c r="E27" s="21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</row>
    <row r="28" spans="1:59" ht="11.25" customHeight="1" x14ac:dyDescent="0.2">
      <c r="A28" s="15" t="s">
        <v>11</v>
      </c>
      <c r="B28" s="16"/>
      <c r="C28" s="17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P28" s="14"/>
      <c r="AQ28" s="14"/>
      <c r="AR28" s="14"/>
      <c r="AS28" s="14"/>
      <c r="AT28" s="14"/>
      <c r="AU28" s="14"/>
      <c r="AV28" s="14"/>
      <c r="AW28" s="14"/>
      <c r="AX28" s="14"/>
      <c r="AY28" s="14"/>
      <c r="AZ28" s="14"/>
      <c r="BA28" s="14"/>
      <c r="BB28" s="14"/>
      <c r="BC28" s="14"/>
      <c r="BD28" s="14"/>
      <c r="BE28" s="14"/>
      <c r="BF28" s="14"/>
      <c r="BG28" s="14"/>
    </row>
    <row r="29" spans="1:59" ht="11.25" customHeight="1" x14ac:dyDescent="0.2">
      <c r="A29" s="15" t="s">
        <v>10</v>
      </c>
      <c r="B29" s="16"/>
      <c r="C29" s="14" t="s">
        <v>62</v>
      </c>
      <c r="D29" s="20">
        <f>Blad1!K75</f>
        <v>0</v>
      </c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P29" s="14"/>
      <c r="AQ29" s="14"/>
      <c r="AR29" s="14"/>
      <c r="AS29" s="14"/>
      <c r="AT29" s="14"/>
      <c r="AU29" s="14"/>
      <c r="AV29" s="14"/>
      <c r="AW29" s="14"/>
      <c r="AX29" s="14"/>
      <c r="AY29" s="14"/>
      <c r="AZ29" s="14"/>
      <c r="BA29" s="14"/>
      <c r="BB29" s="14"/>
      <c r="BC29" s="14"/>
      <c r="BD29" s="14"/>
      <c r="BE29" s="14"/>
      <c r="BF29" s="14"/>
      <c r="BG29" s="14"/>
    </row>
    <row r="30" spans="1:59" ht="11.25" customHeight="1" x14ac:dyDescent="0.2">
      <c r="A30" s="15" t="s">
        <v>0</v>
      </c>
      <c r="B30" s="16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P30" s="14"/>
      <c r="AQ30" s="14"/>
      <c r="AR30" s="14"/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</row>
    <row r="31" spans="1:59" ht="11.25" customHeight="1" x14ac:dyDescent="0.2">
      <c r="A31" s="15" t="s">
        <v>12</v>
      </c>
      <c r="B31" s="16"/>
      <c r="C31" s="14" t="s">
        <v>62</v>
      </c>
      <c r="D31" s="20">
        <f>(ROUNDUP((B22-500)/(1250),0)+1)*2</f>
        <v>0</v>
      </c>
      <c r="E31" s="14"/>
      <c r="F31" s="14"/>
      <c r="G31" s="14"/>
      <c r="H31" s="14"/>
      <c r="I31" s="14"/>
      <c r="J31" s="17"/>
      <c r="K31" s="17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</row>
    <row r="32" spans="1:59" ht="11.25" customHeight="1" x14ac:dyDescent="0.2">
      <c r="A32" s="15" t="s">
        <v>23</v>
      </c>
      <c r="B32" s="16"/>
      <c r="C32" s="14" t="s">
        <v>62</v>
      </c>
      <c r="D32" s="14" t="str">
        <f>IF(B30="130 mm för vagnsbult","Inga",(IF(B14="Iveco Daily","50503-00",(IF(B14="VW Transporter","50503-00",(IF(B14="Toyota Hiace/Dyna","50503-00",(IF(B14="Nissan Cabstar","50503-00",(IF(B14="Övriga","?","50493-00")))))))))))</f>
        <v>50493-00</v>
      </c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P32" s="14"/>
      <c r="AQ32" s="14"/>
      <c r="AR32" s="14"/>
      <c r="AS32" s="14"/>
      <c r="AT32" s="14"/>
      <c r="AU32" s="14"/>
      <c r="AV32" s="14"/>
      <c r="AW32" s="14"/>
      <c r="AX32" s="14"/>
      <c r="AY32" s="14"/>
      <c r="AZ32" s="14"/>
      <c r="BA32" s="14"/>
      <c r="BB32" s="14"/>
      <c r="BC32" s="14"/>
      <c r="BD32" s="14"/>
      <c r="BE32" s="14"/>
      <c r="BF32" s="14"/>
      <c r="BG32" s="14"/>
    </row>
    <row r="33" spans="1:59" ht="11.25" customHeight="1" x14ac:dyDescent="0.2">
      <c r="A33" s="15" t="s">
        <v>24</v>
      </c>
      <c r="B33" s="16"/>
      <c r="C33" s="14" t="s">
        <v>62</v>
      </c>
      <c r="D33" s="20">
        <f>Blad1!G75</f>
        <v>0</v>
      </c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</row>
    <row r="34" spans="1:59" ht="11.25" customHeight="1" x14ac:dyDescent="0.2">
      <c r="A34" s="15" t="s">
        <v>15</v>
      </c>
      <c r="B34" s="16"/>
      <c r="C34" s="14"/>
      <c r="D34" s="14"/>
      <c r="E34" s="14"/>
      <c r="F34" s="14"/>
      <c r="G34" s="22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P34" s="14"/>
      <c r="AQ34" s="14"/>
      <c r="AR34" s="14"/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</row>
    <row r="35" spans="1:59" ht="11.25" customHeight="1" x14ac:dyDescent="0.2">
      <c r="A35" s="15" t="s">
        <v>17</v>
      </c>
      <c r="B35" s="16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P35" s="14"/>
      <c r="AQ35" s="14"/>
      <c r="AR35" s="14"/>
      <c r="AS35" s="14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</row>
    <row r="36" spans="1:59" ht="11.25" customHeight="1" x14ac:dyDescent="0.2">
      <c r="A36" s="15" t="s">
        <v>25</v>
      </c>
      <c r="B36" s="16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P36" s="14"/>
      <c r="AQ36" s="14"/>
      <c r="AR36" s="14"/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</row>
    <row r="37" spans="1:59" ht="11.25" customHeight="1" x14ac:dyDescent="0.2">
      <c r="A37" s="15" t="s">
        <v>22</v>
      </c>
      <c r="B37" s="16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P37" s="14"/>
      <c r="AQ37" s="14"/>
      <c r="AR37" s="14"/>
      <c r="AS37" s="14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/>
    </row>
    <row r="38" spans="1:59" ht="11.25" customHeight="1" x14ac:dyDescent="0.2">
      <c r="A38" s="15" t="s">
        <v>21</v>
      </c>
      <c r="B38" s="16"/>
      <c r="C38" s="23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P38" s="14"/>
      <c r="AQ38" s="14"/>
      <c r="AR38" s="14"/>
      <c r="AS38" s="14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  <c r="BF38" s="14"/>
      <c r="BG38" s="14"/>
    </row>
    <row r="39" spans="1:59" ht="11.25" customHeight="1" x14ac:dyDescent="0.2">
      <c r="A39" s="15" t="s">
        <v>27</v>
      </c>
      <c r="B39" s="16"/>
      <c r="C39" s="23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P39" s="14"/>
      <c r="AQ39" s="14"/>
      <c r="AR39" s="14"/>
      <c r="AS39" s="14"/>
      <c r="AT39" s="14"/>
      <c r="AU39" s="14"/>
      <c r="AV39" s="14"/>
      <c r="AW39" s="14"/>
      <c r="AX39" s="14"/>
      <c r="AY39" s="14"/>
      <c r="AZ39" s="14"/>
      <c r="BA39" s="14"/>
      <c r="BB39" s="14"/>
      <c r="BC39" s="14"/>
      <c r="BD39" s="14"/>
      <c r="BE39" s="14"/>
      <c r="BF39" s="14"/>
      <c r="BG39" s="14"/>
    </row>
    <row r="40" spans="1:59" ht="11.25" customHeight="1" x14ac:dyDescent="0.2">
      <c r="A40" s="15" t="s">
        <v>26</v>
      </c>
      <c r="B40" s="16"/>
      <c r="C40" s="23" t="str">
        <f>IF(B30="60 mm","Kan ej användas vid förhöjningsbalk 60 mm"," ")</f>
        <v xml:space="preserve"> </v>
      </c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P40" s="14"/>
      <c r="AQ40" s="14"/>
      <c r="AR40" s="14"/>
      <c r="AS40" s="14"/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4"/>
      <c r="BF40" s="14"/>
      <c r="BG40" s="14"/>
    </row>
    <row r="41" spans="1:59" ht="11.25" customHeight="1" x14ac:dyDescent="0.2">
      <c r="E41" s="2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P41" s="14"/>
      <c r="AQ41" s="14"/>
      <c r="AR41" s="14"/>
      <c r="AS41" s="14"/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14"/>
      <c r="BE41" s="14"/>
      <c r="BF41" s="14"/>
      <c r="BG41" s="14"/>
    </row>
    <row r="42" spans="1:59" ht="11.25" customHeight="1" x14ac:dyDescent="0.2">
      <c r="E42" s="2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P42" s="14"/>
      <c r="AQ42" s="14"/>
      <c r="AR42" s="14"/>
      <c r="AS42" s="14"/>
      <c r="AT42" s="14"/>
      <c r="AU42" s="14"/>
      <c r="AV42" s="14"/>
      <c r="AW42" s="14"/>
      <c r="AX42" s="14"/>
      <c r="AY42" s="14"/>
      <c r="AZ42" s="14"/>
      <c r="BA42" s="14"/>
      <c r="BB42" s="14"/>
      <c r="BC42" s="14"/>
      <c r="BD42" s="14"/>
      <c r="BE42" s="14"/>
      <c r="BF42" s="14"/>
      <c r="BG42" s="14"/>
    </row>
    <row r="43" spans="1:59" ht="11.25" customHeight="1" x14ac:dyDescent="0.2">
      <c r="E43" s="25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P43" s="14"/>
      <c r="AQ43" s="14"/>
      <c r="AR43" s="14"/>
      <c r="AS43" s="14"/>
      <c r="AT43" s="14"/>
      <c r="AU43" s="14"/>
      <c r="AV43" s="14"/>
      <c r="AW43" s="14"/>
      <c r="AX43" s="14"/>
      <c r="AY43" s="14"/>
      <c r="AZ43" s="14"/>
      <c r="BA43" s="14"/>
      <c r="BB43" s="14"/>
      <c r="BC43" s="14"/>
      <c r="BD43" s="14"/>
      <c r="BE43" s="14"/>
      <c r="BF43" s="14"/>
      <c r="BG43" s="14"/>
    </row>
    <row r="44" spans="1:59" ht="11.25" customHeight="1" x14ac:dyDescent="0.2">
      <c r="E44" s="25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P44" s="14"/>
      <c r="AQ44" s="14"/>
      <c r="AR44" s="14"/>
      <c r="AS44" s="14"/>
      <c r="AT44" s="14"/>
      <c r="AU44" s="14"/>
      <c r="AV44" s="14"/>
      <c r="AW44" s="14"/>
      <c r="AX44" s="14"/>
      <c r="AY44" s="14"/>
      <c r="AZ44" s="14"/>
      <c r="BA44" s="14"/>
      <c r="BB44" s="14"/>
      <c r="BC44" s="14"/>
      <c r="BD44" s="14"/>
      <c r="BE44" s="14"/>
      <c r="BF44" s="14"/>
      <c r="BG44" s="14"/>
    </row>
    <row r="45" spans="1:59" ht="11.25" customHeight="1" x14ac:dyDescent="0.2">
      <c r="E45" s="25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P45" s="14"/>
      <c r="AQ45" s="14"/>
      <c r="AR45" s="14"/>
      <c r="AS45" s="14"/>
      <c r="AT45" s="14"/>
      <c r="AU45" s="14"/>
      <c r="AV45" s="14"/>
      <c r="AW45" s="14"/>
      <c r="AX45" s="14"/>
      <c r="AY45" s="14"/>
      <c r="AZ45" s="14"/>
      <c r="BA45" s="14"/>
      <c r="BB45" s="14"/>
      <c r="BC45" s="14"/>
      <c r="BD45" s="14"/>
      <c r="BE45" s="14"/>
      <c r="BF45" s="14"/>
      <c r="BG45" s="14"/>
    </row>
    <row r="46" spans="1:59" ht="11.25" customHeight="1" x14ac:dyDescent="0.2">
      <c r="E46" s="25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P46" s="14"/>
      <c r="AQ46" s="14"/>
      <c r="AR46" s="14"/>
      <c r="AS46" s="14"/>
      <c r="AT46" s="14"/>
      <c r="AU46" s="14"/>
      <c r="AV46" s="14"/>
      <c r="AW46" s="14"/>
      <c r="AX46" s="14"/>
      <c r="AY46" s="14"/>
      <c r="AZ46" s="14"/>
      <c r="BA46" s="14"/>
      <c r="BB46" s="14"/>
      <c r="BC46" s="14"/>
      <c r="BD46" s="14"/>
      <c r="BE46" s="14"/>
      <c r="BF46" s="14"/>
      <c r="BG46" s="14"/>
    </row>
    <row r="47" spans="1:59" ht="11.25" customHeight="1" x14ac:dyDescent="0.2">
      <c r="A47" s="26"/>
      <c r="B47" s="27"/>
      <c r="C47" s="26"/>
      <c r="D47" s="28"/>
      <c r="E47" s="25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P47" s="14"/>
      <c r="AQ47" s="14"/>
      <c r="AR47" s="14"/>
      <c r="AS47" s="14"/>
      <c r="AT47" s="14"/>
      <c r="AU47" s="14"/>
      <c r="AV47" s="14"/>
      <c r="AW47" s="14"/>
      <c r="AX47" s="14"/>
      <c r="AY47" s="14"/>
      <c r="AZ47" s="14"/>
      <c r="BA47" s="14"/>
      <c r="BB47" s="14"/>
      <c r="BC47" s="14"/>
      <c r="BD47" s="14"/>
      <c r="BE47" s="14"/>
      <c r="BF47" s="14"/>
      <c r="BG47" s="14"/>
    </row>
    <row r="48" spans="1:59" ht="11.25" customHeight="1" x14ac:dyDescent="0.2">
      <c r="A48" s="29"/>
      <c r="B48" s="30"/>
      <c r="C48" s="30"/>
      <c r="D48" s="30"/>
      <c r="E48" s="25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P48" s="14"/>
      <c r="AQ48" s="14"/>
      <c r="AR48" s="14"/>
      <c r="AS48" s="14"/>
      <c r="AT48" s="14"/>
      <c r="AU48" s="14"/>
      <c r="AV48" s="14"/>
      <c r="AW48" s="14"/>
      <c r="AX48" s="14"/>
      <c r="AY48" s="14"/>
      <c r="AZ48" s="14"/>
      <c r="BA48" s="14"/>
      <c r="BB48" s="14"/>
      <c r="BC48" s="14"/>
      <c r="BD48" s="14"/>
      <c r="BE48" s="14"/>
      <c r="BF48" s="14"/>
      <c r="BG48" s="14"/>
    </row>
    <row r="49" spans="1:59" ht="11.25" customHeight="1" x14ac:dyDescent="0.2">
      <c r="A49" s="26"/>
      <c r="B49" s="31"/>
      <c r="C49" s="30"/>
      <c r="D49" s="30"/>
      <c r="E49" s="25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P49" s="14"/>
      <c r="AQ49" s="14"/>
      <c r="AR49" s="14"/>
      <c r="AS49" s="14"/>
      <c r="AT49" s="14"/>
      <c r="AU49" s="14"/>
      <c r="AV49" s="14"/>
      <c r="AW49" s="14"/>
      <c r="AX49" s="14"/>
      <c r="AY49" s="14"/>
      <c r="AZ49" s="14"/>
      <c r="BA49" s="14"/>
      <c r="BB49" s="14"/>
      <c r="BC49" s="14"/>
      <c r="BD49" s="14"/>
      <c r="BE49" s="14"/>
      <c r="BF49" s="14"/>
      <c r="BG49" s="14"/>
    </row>
    <row r="50" spans="1:59" ht="11.25" customHeight="1" x14ac:dyDescent="0.2">
      <c r="A50" s="26"/>
      <c r="B50" s="31"/>
      <c r="C50" s="32"/>
      <c r="D50" s="30"/>
      <c r="E50" s="25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P50" s="14"/>
      <c r="AQ50" s="14"/>
      <c r="AR50" s="14"/>
      <c r="AS50" s="14"/>
      <c r="AT50" s="14"/>
      <c r="AU50" s="14"/>
      <c r="AV50" s="14"/>
      <c r="AW50" s="14"/>
      <c r="AX50" s="14"/>
      <c r="AY50" s="14"/>
      <c r="AZ50" s="14"/>
      <c r="BA50" s="14"/>
      <c r="BB50" s="14"/>
      <c r="BC50" s="14"/>
      <c r="BD50" s="14"/>
      <c r="BE50" s="14"/>
      <c r="BF50" s="14"/>
      <c r="BG50" s="14"/>
    </row>
    <row r="51" spans="1:59" ht="11.25" customHeight="1" x14ac:dyDescent="0.2">
      <c r="A51" s="30"/>
      <c r="B51" s="30"/>
      <c r="C51" s="32"/>
      <c r="D51" s="30"/>
      <c r="E51" s="25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P51" s="14"/>
      <c r="AQ51" s="14"/>
      <c r="AR51" s="14"/>
      <c r="AS51" s="14"/>
      <c r="AT51" s="14"/>
      <c r="AU51" s="14"/>
      <c r="AV51" s="14"/>
      <c r="AW51" s="14"/>
      <c r="AX51" s="14"/>
      <c r="AY51" s="14"/>
      <c r="AZ51" s="14"/>
      <c r="BA51" s="14"/>
      <c r="BB51" s="14"/>
      <c r="BC51" s="14"/>
      <c r="BD51" s="14"/>
      <c r="BE51" s="14"/>
      <c r="BF51" s="14"/>
      <c r="BG51" s="14"/>
    </row>
    <row r="52" spans="1:59" ht="11.25" customHeight="1" x14ac:dyDescent="0.2">
      <c r="A52" s="30"/>
      <c r="B52" s="30"/>
      <c r="C52" s="32"/>
      <c r="D52" s="30"/>
      <c r="E52" s="25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P52" s="14"/>
      <c r="AQ52" s="14"/>
      <c r="AR52" s="14"/>
      <c r="AS52" s="14"/>
      <c r="AT52" s="14"/>
      <c r="AU52" s="14"/>
      <c r="AV52" s="14"/>
      <c r="AW52" s="14"/>
      <c r="AX52" s="14"/>
      <c r="AY52" s="14"/>
      <c r="AZ52" s="14"/>
      <c r="BA52" s="14"/>
      <c r="BB52" s="14"/>
      <c r="BC52" s="14"/>
      <c r="BD52" s="14"/>
      <c r="BE52" s="14"/>
      <c r="BF52" s="14"/>
      <c r="BG52" s="14"/>
    </row>
    <row r="53" spans="1:59" ht="11.25" customHeight="1" x14ac:dyDescent="0.2">
      <c r="A53" s="30"/>
      <c r="B53" s="30"/>
      <c r="C53" s="32"/>
      <c r="D53" s="30"/>
      <c r="E53" s="25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P53" s="14"/>
      <c r="AQ53" s="14"/>
      <c r="AR53" s="14"/>
      <c r="AS53" s="14"/>
      <c r="AT53" s="14"/>
      <c r="AU53" s="14"/>
      <c r="AV53" s="14"/>
      <c r="AW53" s="14"/>
      <c r="AX53" s="14"/>
      <c r="AY53" s="14"/>
      <c r="AZ53" s="14"/>
      <c r="BA53" s="14"/>
      <c r="BB53" s="14"/>
      <c r="BC53" s="14"/>
      <c r="BD53" s="14"/>
      <c r="BE53" s="14"/>
      <c r="BF53" s="14"/>
      <c r="BG53" s="14"/>
    </row>
    <row r="54" spans="1:59" ht="11.25" customHeight="1" x14ac:dyDescent="0.2">
      <c r="A54" s="30"/>
      <c r="B54" s="33"/>
      <c r="C54" s="34"/>
      <c r="D54" s="30"/>
      <c r="E54" s="25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P54" s="14"/>
      <c r="AQ54" s="14"/>
      <c r="AR54" s="14"/>
      <c r="AS54" s="14"/>
      <c r="AT54" s="14"/>
      <c r="AU54" s="14"/>
      <c r="AV54" s="14"/>
      <c r="AW54" s="14"/>
      <c r="AX54" s="14"/>
      <c r="AY54" s="14"/>
      <c r="AZ54" s="14"/>
      <c r="BA54" s="14"/>
      <c r="BB54" s="14"/>
      <c r="BC54" s="14"/>
      <c r="BD54" s="14"/>
      <c r="BE54" s="14"/>
      <c r="BF54" s="14"/>
      <c r="BG54" s="14"/>
    </row>
    <row r="55" spans="1:59" ht="11.25" customHeight="1" x14ac:dyDescent="0.2">
      <c r="A55" s="30"/>
      <c r="B55" s="33"/>
      <c r="C55" s="34"/>
      <c r="D55" s="30"/>
      <c r="E55" s="25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P55" s="14"/>
      <c r="AQ55" s="14"/>
      <c r="AR55" s="14"/>
      <c r="AS55" s="14"/>
      <c r="AT55" s="14"/>
      <c r="AU55" s="14"/>
      <c r="AV55" s="14"/>
      <c r="AW55" s="14"/>
      <c r="AX55" s="14"/>
      <c r="AY55" s="14"/>
      <c r="AZ55" s="14"/>
      <c r="BA55" s="14"/>
      <c r="BB55" s="14"/>
      <c r="BC55" s="14"/>
      <c r="BD55" s="14"/>
      <c r="BE55" s="14"/>
      <c r="BF55" s="14"/>
      <c r="BG55" s="14"/>
    </row>
    <row r="56" spans="1:59" ht="11.25" customHeight="1" x14ac:dyDescent="0.2">
      <c r="A56" s="30"/>
      <c r="B56" s="33"/>
      <c r="C56" s="34"/>
      <c r="D56" s="30"/>
      <c r="E56" s="25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P56" s="14"/>
      <c r="AQ56" s="14"/>
      <c r="AR56" s="14"/>
      <c r="AS56" s="14"/>
      <c r="AT56" s="14"/>
      <c r="AU56" s="14"/>
      <c r="AV56" s="14"/>
      <c r="AW56" s="14"/>
      <c r="AX56" s="14"/>
      <c r="AY56" s="14"/>
      <c r="AZ56" s="14"/>
      <c r="BA56" s="14"/>
      <c r="BB56" s="14"/>
      <c r="BC56" s="14"/>
      <c r="BD56" s="14"/>
      <c r="BE56" s="14"/>
      <c r="BF56" s="14"/>
      <c r="BG56" s="14"/>
    </row>
    <row r="57" spans="1:59" ht="11.25" customHeight="1" x14ac:dyDescent="0.2">
      <c r="A57" s="30"/>
      <c r="B57" s="33"/>
      <c r="C57" s="34"/>
      <c r="D57" s="30"/>
      <c r="E57" s="25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P57" s="14"/>
      <c r="AQ57" s="14"/>
      <c r="AR57" s="14"/>
      <c r="AS57" s="14"/>
      <c r="AT57" s="14"/>
      <c r="AU57" s="14"/>
      <c r="AV57" s="14"/>
      <c r="AW57" s="14"/>
      <c r="AX57" s="14"/>
      <c r="AY57" s="14"/>
      <c r="AZ57" s="14"/>
      <c r="BA57" s="14"/>
      <c r="BB57" s="14"/>
      <c r="BC57" s="14"/>
      <c r="BD57" s="14"/>
      <c r="BE57" s="14"/>
      <c r="BF57" s="14"/>
      <c r="BG57" s="14"/>
    </row>
    <row r="58" spans="1:59" ht="11.25" customHeight="1" x14ac:dyDescent="0.2">
      <c r="A58" s="30"/>
      <c r="B58" s="33"/>
      <c r="C58" s="3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P58" s="14"/>
      <c r="AQ58" s="14"/>
      <c r="AR58" s="14"/>
      <c r="AS58" s="14"/>
      <c r="AT58" s="14"/>
      <c r="AU58" s="14"/>
      <c r="AV58" s="14"/>
      <c r="AW58" s="14"/>
      <c r="AX58" s="14"/>
      <c r="AY58" s="14"/>
      <c r="AZ58" s="14"/>
      <c r="BA58" s="14"/>
      <c r="BB58" s="14"/>
      <c r="BC58" s="14"/>
      <c r="BD58" s="14"/>
      <c r="BE58" s="14"/>
      <c r="BF58" s="14"/>
      <c r="BG58" s="14"/>
    </row>
    <row r="59" spans="1:59" ht="11.25" customHeight="1" x14ac:dyDescent="0.2">
      <c r="A59" s="30"/>
      <c r="B59" s="30"/>
      <c r="C59" s="32"/>
      <c r="D59" s="30"/>
      <c r="E59" s="25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P59" s="14"/>
      <c r="AQ59" s="14"/>
      <c r="AR59" s="14"/>
      <c r="AS59" s="14"/>
      <c r="AT59" s="14"/>
      <c r="AU59" s="14"/>
      <c r="AV59" s="14"/>
      <c r="AW59" s="14"/>
      <c r="AX59" s="14"/>
      <c r="AY59" s="14"/>
      <c r="AZ59" s="14"/>
      <c r="BA59" s="14"/>
      <c r="BB59" s="14"/>
      <c r="BC59" s="14"/>
      <c r="BD59" s="14"/>
      <c r="BE59" s="14"/>
      <c r="BF59" s="14"/>
      <c r="BG59" s="14"/>
    </row>
    <row r="60" spans="1:59" ht="11.25" customHeight="1" x14ac:dyDescent="0.2">
      <c r="A60" s="30"/>
      <c r="B60" s="36"/>
      <c r="C60" s="32"/>
      <c r="E60" s="25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P60" s="14"/>
      <c r="AQ60" s="14"/>
      <c r="AR60" s="14"/>
      <c r="AS60" s="14"/>
      <c r="AT60" s="14"/>
      <c r="AU60" s="14"/>
      <c r="AV60" s="14"/>
      <c r="AW60" s="14"/>
      <c r="AX60" s="14"/>
      <c r="AY60" s="14"/>
      <c r="AZ60" s="14"/>
      <c r="BA60" s="14"/>
      <c r="BB60" s="14"/>
      <c r="BC60" s="14"/>
      <c r="BD60" s="14"/>
      <c r="BE60" s="14"/>
      <c r="BF60" s="14"/>
      <c r="BG60" s="14"/>
    </row>
    <row r="61" spans="1:59" ht="11.25" customHeight="1" x14ac:dyDescent="0.2">
      <c r="A61" s="30"/>
      <c r="B61" s="36"/>
      <c r="C61" s="30"/>
      <c r="D61" s="30"/>
      <c r="E61" s="25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P61" s="14"/>
      <c r="AQ61" s="14"/>
      <c r="AR61" s="14"/>
      <c r="AS61" s="14"/>
      <c r="AT61" s="14"/>
      <c r="AU61" s="14"/>
      <c r="AV61" s="14"/>
      <c r="AW61" s="14"/>
      <c r="AX61" s="14"/>
      <c r="AY61" s="14"/>
      <c r="AZ61" s="14"/>
      <c r="BA61" s="14"/>
      <c r="BB61" s="14"/>
      <c r="BC61" s="14"/>
      <c r="BD61" s="14"/>
      <c r="BE61" s="14"/>
      <c r="BF61" s="14"/>
      <c r="BG61" s="14"/>
    </row>
    <row r="62" spans="1:59" ht="11.25" customHeight="1" x14ac:dyDescent="0.2">
      <c r="A62" s="30"/>
      <c r="B62" s="30"/>
      <c r="C62" s="30"/>
      <c r="D62" s="35">
        <v>43259</v>
      </c>
      <c r="E62" s="25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  <c r="AP62" s="14"/>
      <c r="AQ62" s="14"/>
      <c r="AR62" s="14"/>
      <c r="AS62" s="14"/>
      <c r="AT62" s="14"/>
      <c r="AU62" s="14"/>
      <c r="AV62" s="14"/>
      <c r="AW62" s="14"/>
      <c r="AX62" s="14"/>
      <c r="AY62" s="14"/>
      <c r="AZ62" s="14"/>
      <c r="BA62" s="14"/>
      <c r="BB62" s="14"/>
      <c r="BC62" s="14"/>
      <c r="BD62" s="14"/>
      <c r="BE62" s="14"/>
      <c r="BF62" s="14"/>
      <c r="BG62" s="14"/>
    </row>
    <row r="63" spans="1:59" ht="11.25" customHeight="1" x14ac:dyDescent="0.2">
      <c r="A63" s="37"/>
      <c r="B63" s="30"/>
      <c r="C63" s="30"/>
      <c r="D63" s="30"/>
      <c r="E63" s="25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  <c r="AP63" s="14"/>
      <c r="AQ63" s="14"/>
      <c r="AR63" s="14"/>
      <c r="AS63" s="14"/>
      <c r="AT63" s="14"/>
      <c r="AU63" s="14"/>
      <c r="AV63" s="14"/>
      <c r="AW63" s="14"/>
      <c r="AX63" s="14"/>
      <c r="AY63" s="14"/>
      <c r="AZ63" s="14"/>
      <c r="BA63" s="14"/>
      <c r="BB63" s="14"/>
      <c r="BC63" s="14"/>
      <c r="BD63" s="14"/>
      <c r="BE63" s="14"/>
      <c r="BF63" s="14"/>
      <c r="BG63" s="14"/>
    </row>
    <row r="64" spans="1:59" ht="11.25" hidden="1" customHeight="1" x14ac:dyDescent="0.2">
      <c r="A64" s="37"/>
      <c r="B64" s="30"/>
      <c r="C64" s="30"/>
      <c r="D64" s="30"/>
      <c r="E64" s="25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  <c r="AP64" s="14"/>
      <c r="AQ64" s="14"/>
      <c r="AR64" s="14"/>
      <c r="AS64" s="14"/>
      <c r="AT64" s="14"/>
      <c r="AU64" s="14"/>
      <c r="AV64" s="14"/>
      <c r="AW64" s="14"/>
      <c r="AX64" s="14"/>
      <c r="AY64" s="14"/>
      <c r="AZ64" s="14"/>
      <c r="BA64" s="14"/>
      <c r="BB64" s="14"/>
      <c r="BC64" s="14"/>
      <c r="BD64" s="14"/>
      <c r="BE64" s="14"/>
      <c r="BF64" s="14"/>
      <c r="BG64" s="14"/>
    </row>
    <row r="65" spans="5:59" ht="11.25" hidden="1" customHeight="1" x14ac:dyDescent="0.2"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  <c r="AP65" s="14"/>
      <c r="AQ65" s="14"/>
      <c r="AR65" s="14"/>
      <c r="AS65" s="14"/>
      <c r="AT65" s="14"/>
      <c r="AU65" s="14"/>
      <c r="AV65" s="14"/>
      <c r="AW65" s="14"/>
      <c r="AX65" s="14"/>
      <c r="AY65" s="14"/>
      <c r="AZ65" s="14"/>
      <c r="BA65" s="14"/>
      <c r="BB65" s="14"/>
      <c r="BC65" s="14"/>
      <c r="BD65" s="14"/>
      <c r="BE65" s="14"/>
      <c r="BF65" s="14"/>
      <c r="BG65" s="14"/>
    </row>
    <row r="66" spans="5:59" ht="11.25" hidden="1" customHeight="1" x14ac:dyDescent="0.2"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  <c r="AP66" s="14"/>
      <c r="AQ66" s="14"/>
      <c r="AR66" s="14"/>
      <c r="AS66" s="14"/>
      <c r="AT66" s="14"/>
      <c r="AU66" s="14"/>
      <c r="AV66" s="14"/>
      <c r="AW66" s="14"/>
      <c r="AX66" s="14"/>
      <c r="AY66" s="14"/>
      <c r="AZ66" s="14"/>
      <c r="BA66" s="14"/>
      <c r="BB66" s="14"/>
      <c r="BC66" s="14"/>
      <c r="BD66" s="14"/>
      <c r="BE66" s="14"/>
      <c r="BF66" s="14"/>
      <c r="BG66" s="14"/>
    </row>
    <row r="67" spans="5:59" ht="11.25" hidden="1" customHeight="1" x14ac:dyDescent="0.2"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  <c r="AP67" s="14"/>
      <c r="AQ67" s="14"/>
      <c r="AR67" s="14"/>
      <c r="AS67" s="14"/>
      <c r="AT67" s="14"/>
      <c r="AU67" s="14"/>
      <c r="AV67" s="14"/>
      <c r="AW67" s="14"/>
      <c r="AX67" s="14"/>
      <c r="AY67" s="14"/>
      <c r="AZ67" s="14"/>
      <c r="BA67" s="14"/>
      <c r="BB67" s="14"/>
      <c r="BC67" s="14"/>
      <c r="BD67" s="14"/>
      <c r="BE67" s="14"/>
      <c r="BF67" s="14"/>
      <c r="BG67" s="14"/>
    </row>
    <row r="68" spans="5:59" ht="11.25" hidden="1" customHeight="1" x14ac:dyDescent="0.2"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  <c r="AP68" s="14"/>
      <c r="AQ68" s="14"/>
      <c r="AR68" s="14"/>
      <c r="AS68" s="14"/>
      <c r="AT68" s="14"/>
      <c r="AU68" s="14"/>
      <c r="AV68" s="14"/>
      <c r="AW68" s="14"/>
      <c r="AX68" s="14"/>
      <c r="AY68" s="14"/>
      <c r="AZ68" s="14"/>
      <c r="BA68" s="14"/>
      <c r="BB68" s="14"/>
      <c r="BC68" s="14"/>
      <c r="BD68" s="14"/>
      <c r="BE68" s="14"/>
      <c r="BF68" s="14"/>
      <c r="BG68" s="14"/>
    </row>
    <row r="69" spans="5:59" ht="11.25" hidden="1" customHeight="1" x14ac:dyDescent="0.2"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  <c r="AP69" s="14"/>
      <c r="AQ69" s="14"/>
      <c r="AR69" s="14"/>
      <c r="AS69" s="14"/>
      <c r="AT69" s="14"/>
      <c r="AU69" s="14"/>
      <c r="AV69" s="14"/>
      <c r="AW69" s="14"/>
      <c r="AX69" s="14"/>
      <c r="AY69" s="14"/>
      <c r="AZ69" s="14"/>
      <c r="BA69" s="14"/>
      <c r="BB69" s="14"/>
      <c r="BC69" s="14"/>
      <c r="BD69" s="14"/>
      <c r="BE69" s="14"/>
      <c r="BF69" s="14"/>
      <c r="BG69" s="14"/>
    </row>
    <row r="70" spans="5:59" ht="11.25" hidden="1" customHeight="1" x14ac:dyDescent="0.2"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  <c r="AP70" s="14"/>
      <c r="AQ70" s="14"/>
      <c r="AR70" s="14"/>
      <c r="AS70" s="14"/>
      <c r="AT70" s="14"/>
      <c r="AU70" s="14"/>
      <c r="AV70" s="14"/>
      <c r="AW70" s="14"/>
      <c r="AX70" s="14"/>
      <c r="AY70" s="14"/>
      <c r="AZ70" s="14"/>
      <c r="BA70" s="14"/>
      <c r="BB70" s="14"/>
      <c r="BC70" s="14"/>
      <c r="BD70" s="14"/>
      <c r="BE70" s="14"/>
      <c r="BF70" s="14"/>
      <c r="BG70" s="14"/>
    </row>
    <row r="71" spans="5:59" ht="11.25" hidden="1" customHeight="1" x14ac:dyDescent="0.2"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  <c r="AP71" s="14"/>
      <c r="AQ71" s="14"/>
      <c r="AR71" s="14"/>
      <c r="AS71" s="14"/>
      <c r="AT71" s="14"/>
      <c r="AU71" s="14"/>
      <c r="AV71" s="14"/>
      <c r="AW71" s="14"/>
      <c r="AX71" s="14"/>
      <c r="AY71" s="14"/>
      <c r="AZ71" s="14"/>
      <c r="BA71" s="14"/>
      <c r="BB71" s="14"/>
      <c r="BC71" s="14"/>
      <c r="BD71" s="14"/>
      <c r="BE71" s="14"/>
      <c r="BF71" s="14"/>
      <c r="BG71" s="14"/>
    </row>
    <row r="72" spans="5:59" ht="11.25" hidden="1" customHeight="1" x14ac:dyDescent="0.2"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  <c r="AP72" s="14"/>
      <c r="AQ72" s="14"/>
      <c r="AR72" s="14"/>
      <c r="AS72" s="14"/>
      <c r="AT72" s="14"/>
      <c r="AU72" s="14"/>
      <c r="AV72" s="14"/>
      <c r="AW72" s="14"/>
      <c r="AX72" s="14"/>
      <c r="AY72" s="14"/>
      <c r="AZ72" s="14"/>
      <c r="BA72" s="14"/>
      <c r="BB72" s="14"/>
      <c r="BC72" s="14"/>
      <c r="BD72" s="14"/>
      <c r="BE72" s="14"/>
      <c r="BF72" s="14"/>
      <c r="BG72" s="14"/>
    </row>
    <row r="73" spans="5:59" ht="11.25" hidden="1" customHeight="1" x14ac:dyDescent="0.2"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  <c r="AP73" s="14"/>
      <c r="AQ73" s="14"/>
      <c r="AR73" s="14"/>
      <c r="AS73" s="14"/>
      <c r="AT73" s="14"/>
      <c r="AU73" s="14"/>
      <c r="AV73" s="14"/>
      <c r="AW73" s="14"/>
      <c r="AX73" s="14"/>
      <c r="AY73" s="14"/>
      <c r="AZ73" s="14"/>
      <c r="BA73" s="14"/>
      <c r="BB73" s="14"/>
      <c r="BC73" s="14"/>
      <c r="BD73" s="14"/>
      <c r="BE73" s="14"/>
      <c r="BF73" s="14"/>
      <c r="BG73" s="14"/>
    </row>
    <row r="74" spans="5:59" ht="11.25" hidden="1" customHeight="1" x14ac:dyDescent="0.2"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  <c r="AP74" s="14"/>
      <c r="AQ74" s="14"/>
      <c r="AR74" s="14"/>
      <c r="AS74" s="14"/>
      <c r="AT74" s="14"/>
      <c r="AU74" s="14"/>
      <c r="AV74" s="14"/>
      <c r="AW74" s="14"/>
      <c r="AX74" s="14"/>
      <c r="AY74" s="14"/>
      <c r="AZ74" s="14"/>
      <c r="BA74" s="14"/>
      <c r="BB74" s="14"/>
      <c r="BC74" s="14"/>
      <c r="BD74" s="14"/>
      <c r="BE74" s="14"/>
      <c r="BF74" s="14"/>
      <c r="BG74" s="14"/>
    </row>
    <row r="75" spans="5:59" ht="11.25" hidden="1" customHeight="1" x14ac:dyDescent="0.2"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  <c r="AP75" s="14"/>
      <c r="AQ75" s="14"/>
      <c r="AR75" s="14"/>
      <c r="AS75" s="14"/>
      <c r="AT75" s="14"/>
      <c r="AU75" s="14"/>
      <c r="AV75" s="14"/>
      <c r="AW75" s="14"/>
      <c r="AX75" s="14"/>
      <c r="AY75" s="14"/>
      <c r="AZ75" s="14"/>
      <c r="BA75" s="14"/>
      <c r="BB75" s="14"/>
      <c r="BC75" s="14"/>
      <c r="BD75" s="14"/>
      <c r="BE75" s="14"/>
      <c r="BF75" s="14"/>
      <c r="BG75" s="14"/>
    </row>
    <row r="76" spans="5:59" ht="11.25" hidden="1" customHeight="1" x14ac:dyDescent="0.2"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  <c r="AP76" s="14"/>
      <c r="AQ76" s="14"/>
      <c r="AR76" s="14"/>
      <c r="AS76" s="14"/>
      <c r="AT76" s="14"/>
      <c r="AU76" s="14"/>
      <c r="AV76" s="14"/>
      <c r="AW76" s="14"/>
      <c r="AX76" s="14"/>
      <c r="AY76" s="14"/>
      <c r="AZ76" s="14"/>
      <c r="BA76" s="14"/>
      <c r="BB76" s="14"/>
      <c r="BC76" s="14"/>
      <c r="BD76" s="14"/>
      <c r="BE76" s="14"/>
      <c r="BF76" s="14"/>
      <c r="BG76" s="14"/>
    </row>
    <row r="77" spans="5:59" ht="11.25" hidden="1" customHeight="1" x14ac:dyDescent="0.2"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  <c r="AP77" s="14"/>
      <c r="AQ77" s="14"/>
      <c r="AR77" s="14"/>
      <c r="AS77" s="14"/>
      <c r="AT77" s="14"/>
      <c r="AU77" s="14"/>
      <c r="AV77" s="14"/>
      <c r="AW77" s="14"/>
      <c r="AX77" s="14"/>
      <c r="AY77" s="14"/>
      <c r="AZ77" s="14"/>
      <c r="BA77" s="14"/>
      <c r="BB77" s="14"/>
      <c r="BC77" s="14"/>
      <c r="BD77" s="14"/>
      <c r="BE77" s="14"/>
      <c r="BF77" s="14"/>
      <c r="BG77" s="14"/>
    </row>
    <row r="78" spans="5:59" ht="11.25" hidden="1" customHeight="1" x14ac:dyDescent="0.2"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  <c r="AP78" s="14"/>
      <c r="AQ78" s="14"/>
      <c r="AR78" s="14"/>
      <c r="AS78" s="14"/>
      <c r="AT78" s="14"/>
      <c r="AU78" s="14"/>
      <c r="AV78" s="14"/>
      <c r="AW78" s="14"/>
      <c r="AX78" s="14"/>
      <c r="AY78" s="14"/>
      <c r="AZ78" s="14"/>
      <c r="BA78" s="14"/>
      <c r="BB78" s="14"/>
      <c r="BC78" s="14"/>
      <c r="BD78" s="14"/>
      <c r="BE78" s="14"/>
      <c r="BF78" s="14"/>
      <c r="BG78" s="14"/>
    </row>
    <row r="79" spans="5:59" ht="11.25" hidden="1" customHeight="1" x14ac:dyDescent="0.2"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  <c r="AP79" s="14"/>
      <c r="AQ79" s="14"/>
      <c r="AR79" s="14"/>
      <c r="AS79" s="14"/>
      <c r="AT79" s="14"/>
      <c r="AU79" s="14"/>
      <c r="AV79" s="14"/>
      <c r="AW79" s="14"/>
      <c r="AX79" s="14"/>
      <c r="AY79" s="14"/>
      <c r="AZ79" s="14"/>
      <c r="BA79" s="14"/>
      <c r="BB79" s="14"/>
      <c r="BC79" s="14"/>
      <c r="BD79" s="14"/>
      <c r="BE79" s="14"/>
      <c r="BF79" s="14"/>
      <c r="BG79" s="14"/>
    </row>
    <row r="80" spans="5:59" ht="11.25" hidden="1" customHeight="1" x14ac:dyDescent="0.2"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  <c r="AP80" s="14"/>
      <c r="AQ80" s="14"/>
      <c r="AR80" s="14"/>
      <c r="AS80" s="14"/>
      <c r="AT80" s="14"/>
      <c r="AU80" s="14"/>
      <c r="AV80" s="14"/>
      <c r="AW80" s="14"/>
      <c r="AX80" s="14"/>
      <c r="AY80" s="14"/>
      <c r="AZ80" s="14"/>
      <c r="BA80" s="14"/>
      <c r="BB80" s="14"/>
      <c r="BC80" s="14"/>
      <c r="BD80" s="14"/>
      <c r="BE80" s="14"/>
      <c r="BF80" s="14"/>
      <c r="BG80" s="14"/>
    </row>
    <row r="81" spans="5:59" ht="11.25" hidden="1" customHeight="1" x14ac:dyDescent="0.2"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  <c r="AP81" s="14"/>
      <c r="AQ81" s="14"/>
      <c r="AR81" s="14"/>
      <c r="AS81" s="14"/>
      <c r="AT81" s="14"/>
      <c r="AU81" s="14"/>
      <c r="AV81" s="14"/>
      <c r="AW81" s="14"/>
      <c r="AX81" s="14"/>
      <c r="AY81" s="14"/>
      <c r="AZ81" s="14"/>
      <c r="BA81" s="14"/>
      <c r="BB81" s="14"/>
      <c r="BC81" s="14"/>
      <c r="BD81" s="14"/>
      <c r="BE81" s="14"/>
      <c r="BF81" s="14"/>
      <c r="BG81" s="14"/>
    </row>
    <row r="82" spans="5:59" ht="11.25" hidden="1" customHeight="1" x14ac:dyDescent="0.2"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  <c r="AP82" s="14"/>
      <c r="AQ82" s="14"/>
      <c r="AR82" s="14"/>
      <c r="AS82" s="14"/>
      <c r="AT82" s="14"/>
      <c r="AU82" s="14"/>
      <c r="AV82" s="14"/>
      <c r="AW82" s="14"/>
      <c r="AX82" s="14"/>
      <c r="AY82" s="14"/>
      <c r="AZ82" s="14"/>
      <c r="BA82" s="14"/>
      <c r="BB82" s="14"/>
      <c r="BC82" s="14"/>
      <c r="BD82" s="14"/>
      <c r="BE82" s="14"/>
      <c r="BF82" s="14"/>
      <c r="BG82" s="14"/>
    </row>
    <row r="83" spans="5:59" ht="11.25" hidden="1" customHeight="1" x14ac:dyDescent="0.2"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  <c r="Z83" s="14"/>
      <c r="AP83" s="14"/>
      <c r="AQ83" s="14"/>
      <c r="AR83" s="14"/>
      <c r="AS83" s="14"/>
      <c r="AT83" s="14"/>
      <c r="AU83" s="14"/>
      <c r="AV83" s="14"/>
      <c r="AW83" s="14"/>
      <c r="AX83" s="14"/>
      <c r="AY83" s="14"/>
      <c r="AZ83" s="14"/>
      <c r="BA83" s="14"/>
      <c r="BB83" s="14"/>
      <c r="BC83" s="14"/>
      <c r="BD83" s="14"/>
      <c r="BE83" s="14"/>
      <c r="BF83" s="14"/>
      <c r="BG83" s="14"/>
    </row>
    <row r="84" spans="5:59" ht="11.25" hidden="1" customHeight="1" x14ac:dyDescent="0.2"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14"/>
      <c r="AP84" s="14"/>
      <c r="AQ84" s="14"/>
      <c r="AR84" s="14"/>
      <c r="AS84" s="14"/>
      <c r="AT84" s="14"/>
      <c r="AU84" s="14"/>
      <c r="AV84" s="14"/>
      <c r="AW84" s="14"/>
      <c r="AX84" s="14"/>
      <c r="AY84" s="14"/>
      <c r="AZ84" s="14"/>
      <c r="BA84" s="14"/>
      <c r="BB84" s="14"/>
      <c r="BC84" s="14"/>
      <c r="BD84" s="14"/>
      <c r="BE84" s="14"/>
      <c r="BF84" s="14"/>
      <c r="BG84" s="14"/>
    </row>
    <row r="85" spans="5:59" ht="11.25" hidden="1" customHeight="1" x14ac:dyDescent="0.2"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  <c r="AP85" s="14"/>
      <c r="AQ85" s="14"/>
      <c r="AR85" s="14"/>
      <c r="AS85" s="14"/>
      <c r="AT85" s="14"/>
      <c r="AU85" s="14"/>
      <c r="AV85" s="14"/>
      <c r="AW85" s="14"/>
      <c r="AX85" s="14"/>
      <c r="AY85" s="14"/>
      <c r="AZ85" s="14"/>
      <c r="BA85" s="14"/>
      <c r="BB85" s="14"/>
      <c r="BC85" s="14"/>
      <c r="BD85" s="14"/>
      <c r="BE85" s="14"/>
      <c r="BF85" s="14"/>
      <c r="BG85" s="14"/>
    </row>
    <row r="86" spans="5:59" ht="11.25" hidden="1" customHeight="1" x14ac:dyDescent="0.2"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  <c r="AP86" s="14"/>
      <c r="AQ86" s="14"/>
      <c r="AR86" s="14"/>
      <c r="AS86" s="14"/>
      <c r="AT86" s="14"/>
      <c r="AU86" s="14"/>
      <c r="AV86" s="14"/>
      <c r="AW86" s="14"/>
      <c r="AX86" s="14"/>
      <c r="AY86" s="14"/>
      <c r="AZ86" s="14"/>
      <c r="BA86" s="14"/>
      <c r="BB86" s="14"/>
      <c r="BC86" s="14"/>
      <c r="BD86" s="14"/>
      <c r="BE86" s="14"/>
      <c r="BF86" s="14"/>
      <c r="BG86" s="14"/>
    </row>
    <row r="87" spans="5:59" ht="11.25" hidden="1" customHeight="1" x14ac:dyDescent="0.2"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  <c r="AP87" s="14"/>
      <c r="AQ87" s="14"/>
      <c r="AR87" s="14"/>
      <c r="AS87" s="14"/>
      <c r="AT87" s="14"/>
      <c r="AU87" s="14"/>
      <c r="AV87" s="14"/>
      <c r="AW87" s="14"/>
      <c r="AX87" s="14"/>
      <c r="AY87" s="14"/>
      <c r="AZ87" s="14"/>
      <c r="BA87" s="14"/>
      <c r="BB87" s="14"/>
      <c r="BC87" s="14"/>
      <c r="BD87" s="14"/>
      <c r="BE87" s="14"/>
      <c r="BF87" s="14"/>
      <c r="BG87" s="14"/>
    </row>
    <row r="88" spans="5:59" ht="11.25" hidden="1" customHeight="1" x14ac:dyDescent="0.2"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14"/>
      <c r="AP88" s="14"/>
      <c r="AQ88" s="14"/>
      <c r="AR88" s="14"/>
      <c r="AS88" s="14"/>
      <c r="AT88" s="14"/>
      <c r="AU88" s="14"/>
      <c r="AV88" s="14"/>
      <c r="AW88" s="14"/>
      <c r="AX88" s="14"/>
      <c r="AY88" s="14"/>
      <c r="AZ88" s="14"/>
      <c r="BA88" s="14"/>
      <c r="BB88" s="14"/>
      <c r="BC88" s="14"/>
      <c r="BD88" s="14"/>
      <c r="BE88" s="14"/>
      <c r="BF88" s="14"/>
      <c r="BG88" s="14"/>
    </row>
    <row r="89" spans="5:59" ht="11.25" hidden="1" customHeight="1" x14ac:dyDescent="0.2"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  <c r="AP89" s="14"/>
      <c r="AQ89" s="14"/>
      <c r="AR89" s="14"/>
      <c r="AS89" s="14"/>
      <c r="AT89" s="14"/>
      <c r="AU89" s="14"/>
      <c r="AV89" s="14"/>
      <c r="AW89" s="14"/>
      <c r="AX89" s="14"/>
      <c r="AY89" s="14"/>
      <c r="AZ89" s="14"/>
      <c r="BA89" s="14"/>
      <c r="BB89" s="14"/>
      <c r="BC89" s="14"/>
      <c r="BD89" s="14"/>
      <c r="BE89" s="14"/>
      <c r="BF89" s="14"/>
      <c r="BG89" s="14"/>
    </row>
    <row r="90" spans="5:59" ht="11.25" hidden="1" customHeight="1" x14ac:dyDescent="0.2"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  <c r="AP90" s="14"/>
      <c r="AQ90" s="14"/>
      <c r="AR90" s="14"/>
      <c r="AS90" s="14"/>
      <c r="AT90" s="14"/>
      <c r="AU90" s="14"/>
      <c r="AV90" s="14"/>
      <c r="AW90" s="14"/>
      <c r="AX90" s="14"/>
      <c r="AY90" s="14"/>
      <c r="AZ90" s="14"/>
      <c r="BA90" s="14"/>
      <c r="BB90" s="14"/>
      <c r="BC90" s="14"/>
      <c r="BD90" s="14"/>
      <c r="BE90" s="14"/>
      <c r="BF90" s="14"/>
      <c r="BG90" s="14"/>
    </row>
    <row r="91" spans="5:59" ht="11.25" hidden="1" customHeight="1" x14ac:dyDescent="0.2"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  <c r="Z91" s="14"/>
      <c r="AP91" s="14"/>
      <c r="AQ91" s="14"/>
      <c r="AR91" s="14"/>
      <c r="AS91" s="14"/>
      <c r="AT91" s="14"/>
      <c r="AU91" s="14"/>
      <c r="AV91" s="14"/>
      <c r="AW91" s="14"/>
      <c r="AX91" s="14"/>
      <c r="AY91" s="14"/>
      <c r="AZ91" s="14"/>
      <c r="BA91" s="14"/>
      <c r="BB91" s="14"/>
      <c r="BC91" s="14"/>
      <c r="BD91" s="14"/>
      <c r="BE91" s="14"/>
      <c r="BF91" s="14"/>
      <c r="BG91" s="14"/>
    </row>
    <row r="92" spans="5:59" ht="11.25" hidden="1" customHeight="1" x14ac:dyDescent="0.2">
      <c r="E92" s="14"/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14"/>
      <c r="AP92" s="14"/>
      <c r="AQ92" s="14"/>
      <c r="AR92" s="14"/>
      <c r="AS92" s="14"/>
      <c r="AT92" s="14"/>
      <c r="AU92" s="14"/>
      <c r="AV92" s="14"/>
      <c r="AW92" s="14"/>
      <c r="AX92" s="14"/>
      <c r="AY92" s="14"/>
      <c r="AZ92" s="14"/>
      <c r="BA92" s="14"/>
      <c r="BB92" s="14"/>
      <c r="BC92" s="14"/>
      <c r="BD92" s="14"/>
      <c r="BE92" s="14"/>
      <c r="BF92" s="14"/>
      <c r="BG92" s="14"/>
    </row>
    <row r="93" spans="5:59" ht="11.25" hidden="1" customHeight="1" x14ac:dyDescent="0.2"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4"/>
      <c r="AP93" s="14"/>
      <c r="AQ93" s="14"/>
      <c r="AR93" s="14"/>
      <c r="AS93" s="14"/>
      <c r="AT93" s="14"/>
      <c r="AU93" s="14"/>
      <c r="AV93" s="14"/>
      <c r="AW93" s="14"/>
      <c r="AX93" s="14"/>
      <c r="AY93" s="14"/>
      <c r="AZ93" s="14"/>
      <c r="BA93" s="14"/>
      <c r="BB93" s="14"/>
      <c r="BC93" s="14"/>
      <c r="BD93" s="14"/>
      <c r="BE93" s="14"/>
      <c r="BF93" s="14"/>
      <c r="BG93" s="14"/>
    </row>
    <row r="94" spans="5:59" ht="11.25" hidden="1" customHeight="1" x14ac:dyDescent="0.2"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14"/>
      <c r="AA94" s="14"/>
      <c r="AB94" s="14"/>
      <c r="AC94" s="14"/>
      <c r="AD94" s="14"/>
      <c r="AE94" s="14"/>
      <c r="AF94" s="14"/>
      <c r="AG94" s="14"/>
      <c r="AH94" s="14"/>
      <c r="AI94" s="14"/>
      <c r="AJ94" s="14"/>
      <c r="AK94" s="14"/>
      <c r="AL94" s="14"/>
      <c r="AM94" s="14"/>
      <c r="AN94" s="14"/>
      <c r="AO94" s="14"/>
      <c r="AP94" s="14"/>
      <c r="AQ94" s="14"/>
      <c r="AR94" s="14"/>
      <c r="AS94" s="14"/>
      <c r="AT94" s="14"/>
      <c r="AU94" s="14"/>
      <c r="AV94" s="14"/>
      <c r="AW94" s="14"/>
      <c r="AX94" s="14"/>
      <c r="AY94" s="14"/>
      <c r="AZ94" s="14"/>
      <c r="BA94" s="14"/>
      <c r="BB94" s="14"/>
      <c r="BC94" s="14"/>
      <c r="BD94" s="14"/>
      <c r="BE94" s="14"/>
      <c r="BF94" s="14"/>
      <c r="BG94" s="14"/>
    </row>
    <row r="95" spans="5:59" ht="11.25" hidden="1" customHeight="1" x14ac:dyDescent="0.2"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  <c r="Z95" s="14"/>
      <c r="AA95" s="14"/>
      <c r="AB95" s="14"/>
      <c r="AC95" s="14"/>
      <c r="AD95" s="14"/>
      <c r="AE95" s="14"/>
      <c r="AF95" s="14"/>
      <c r="AG95" s="14"/>
      <c r="AH95" s="14"/>
      <c r="AI95" s="14"/>
      <c r="AJ95" s="14"/>
      <c r="AK95" s="14"/>
      <c r="AL95" s="14"/>
      <c r="AM95" s="14"/>
      <c r="AN95" s="14"/>
      <c r="AO95" s="14"/>
      <c r="AP95" s="14"/>
      <c r="AQ95" s="14"/>
      <c r="AR95" s="14"/>
      <c r="AS95" s="14"/>
      <c r="AT95" s="14"/>
      <c r="AU95" s="14"/>
      <c r="AV95" s="14"/>
      <c r="AW95" s="14"/>
      <c r="AX95" s="14"/>
      <c r="AY95" s="14"/>
      <c r="AZ95" s="14"/>
      <c r="BA95" s="14"/>
      <c r="BB95" s="14"/>
      <c r="BC95" s="14"/>
      <c r="BD95" s="14"/>
      <c r="BE95" s="14"/>
      <c r="BF95" s="14"/>
      <c r="BG95" s="14"/>
    </row>
    <row r="96" spans="5:59" ht="11.25" hidden="1" customHeight="1" x14ac:dyDescent="0.2"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  <c r="Z96" s="14"/>
      <c r="AA96" s="14"/>
      <c r="AB96" s="14"/>
      <c r="AC96" s="14"/>
      <c r="AD96" s="14"/>
      <c r="AE96" s="14"/>
      <c r="AF96" s="14"/>
      <c r="AG96" s="14"/>
      <c r="AH96" s="14"/>
      <c r="AI96" s="14"/>
      <c r="AJ96" s="14"/>
      <c r="AK96" s="14"/>
      <c r="AL96" s="14"/>
      <c r="AM96" s="14"/>
      <c r="AN96" s="14"/>
      <c r="AO96" s="14"/>
      <c r="AP96" s="14"/>
      <c r="AQ96" s="14"/>
      <c r="AR96" s="14"/>
      <c r="AS96" s="14"/>
      <c r="AT96" s="14"/>
      <c r="AU96" s="14"/>
      <c r="AV96" s="14"/>
      <c r="AW96" s="14"/>
      <c r="AX96" s="14"/>
      <c r="AY96" s="14"/>
      <c r="AZ96" s="14"/>
      <c r="BA96" s="14"/>
      <c r="BB96" s="14"/>
      <c r="BC96" s="14"/>
      <c r="BD96" s="14"/>
      <c r="BE96" s="14"/>
      <c r="BF96" s="14"/>
      <c r="BG96" s="14"/>
    </row>
    <row r="97" spans="5:59" ht="11.25" hidden="1" customHeight="1" x14ac:dyDescent="0.2"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  <c r="Z97" s="14"/>
      <c r="AA97" s="14"/>
      <c r="AB97" s="14"/>
      <c r="AC97" s="14"/>
      <c r="AD97" s="14"/>
      <c r="AE97" s="14"/>
      <c r="AF97" s="14"/>
      <c r="AG97" s="14"/>
      <c r="AH97" s="14"/>
      <c r="AI97" s="14"/>
      <c r="AJ97" s="14"/>
      <c r="AK97" s="14"/>
      <c r="AL97" s="14"/>
      <c r="AM97" s="14"/>
      <c r="AN97" s="14"/>
      <c r="AO97" s="14"/>
      <c r="AP97" s="14"/>
      <c r="AQ97" s="14"/>
      <c r="AR97" s="14"/>
      <c r="AS97" s="14"/>
      <c r="AT97" s="14"/>
      <c r="AU97" s="14"/>
      <c r="AV97" s="14"/>
      <c r="AW97" s="14"/>
      <c r="AX97" s="14"/>
      <c r="AY97" s="14"/>
      <c r="AZ97" s="14"/>
      <c r="BA97" s="14"/>
      <c r="BB97" s="14"/>
      <c r="BC97" s="14"/>
      <c r="BD97" s="14"/>
      <c r="BE97" s="14"/>
      <c r="BF97" s="14"/>
      <c r="BG97" s="14"/>
    </row>
    <row r="98" spans="5:59" ht="11.25" hidden="1" customHeight="1" x14ac:dyDescent="0.2"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14"/>
      <c r="AA98" s="14"/>
      <c r="AB98" s="14"/>
      <c r="AC98" s="14"/>
      <c r="AD98" s="14"/>
      <c r="AE98" s="14"/>
      <c r="AF98" s="14"/>
      <c r="AG98" s="14"/>
      <c r="AH98" s="14"/>
      <c r="AI98" s="14"/>
      <c r="AJ98" s="14"/>
      <c r="AK98" s="14"/>
      <c r="AL98" s="14"/>
      <c r="AM98" s="14"/>
      <c r="AN98" s="14"/>
      <c r="AO98" s="14"/>
      <c r="AP98" s="14"/>
      <c r="AQ98" s="14"/>
      <c r="AR98" s="14"/>
      <c r="AS98" s="14"/>
      <c r="AT98" s="14"/>
      <c r="AU98" s="14"/>
      <c r="AV98" s="14"/>
      <c r="AW98" s="14"/>
      <c r="AX98" s="14"/>
      <c r="AY98" s="14"/>
      <c r="AZ98" s="14"/>
      <c r="BA98" s="14"/>
      <c r="BB98" s="14"/>
      <c r="BC98" s="14"/>
      <c r="BD98" s="14"/>
      <c r="BE98" s="14"/>
      <c r="BF98" s="14"/>
      <c r="BG98" s="14"/>
    </row>
    <row r="99" spans="5:59" ht="11.25" hidden="1" customHeight="1" x14ac:dyDescent="0.2"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  <c r="Z99" s="14"/>
      <c r="AA99" s="14"/>
      <c r="AB99" s="14"/>
      <c r="AC99" s="14"/>
      <c r="AD99" s="14"/>
      <c r="AE99" s="14"/>
      <c r="AF99" s="14"/>
      <c r="AG99" s="14"/>
      <c r="AH99" s="14"/>
      <c r="AI99" s="14"/>
      <c r="AJ99" s="14"/>
      <c r="AK99" s="14"/>
      <c r="AL99" s="14"/>
      <c r="AM99" s="14"/>
      <c r="AN99" s="14"/>
      <c r="AO99" s="14"/>
      <c r="AP99" s="14"/>
      <c r="AQ99" s="14"/>
      <c r="AR99" s="14"/>
      <c r="AS99" s="14"/>
      <c r="AT99" s="14"/>
      <c r="AU99" s="14"/>
      <c r="AV99" s="14"/>
      <c r="AW99" s="14"/>
      <c r="AX99" s="14"/>
      <c r="AY99" s="14"/>
      <c r="AZ99" s="14"/>
      <c r="BA99" s="14"/>
      <c r="BB99" s="14"/>
      <c r="BC99" s="14"/>
      <c r="BD99" s="14"/>
      <c r="BE99" s="14"/>
      <c r="BF99" s="14"/>
      <c r="BG99" s="14"/>
    </row>
    <row r="100" spans="5:59" ht="11.25" hidden="1" customHeight="1" x14ac:dyDescent="0.2"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14"/>
      <c r="AA100" s="14"/>
      <c r="AB100" s="14"/>
      <c r="AC100" s="14"/>
      <c r="AD100" s="14"/>
      <c r="AE100" s="14"/>
      <c r="AF100" s="14"/>
      <c r="AG100" s="14"/>
      <c r="AH100" s="14"/>
      <c r="AI100" s="14"/>
      <c r="AJ100" s="14"/>
      <c r="AK100" s="14"/>
      <c r="AL100" s="14"/>
      <c r="AM100" s="14"/>
      <c r="AN100" s="14"/>
      <c r="AO100" s="14"/>
      <c r="AP100" s="14"/>
      <c r="AQ100" s="14"/>
      <c r="AR100" s="14"/>
      <c r="AS100" s="14"/>
      <c r="AT100" s="14"/>
      <c r="AU100" s="14"/>
      <c r="AV100" s="14"/>
      <c r="AW100" s="14"/>
      <c r="AX100" s="14"/>
      <c r="AY100" s="14"/>
      <c r="AZ100" s="14"/>
      <c r="BA100" s="14"/>
      <c r="BB100" s="14"/>
      <c r="BC100" s="14"/>
      <c r="BD100" s="14"/>
      <c r="BE100" s="14"/>
      <c r="BF100" s="14"/>
      <c r="BG100" s="14"/>
    </row>
    <row r="101" spans="5:59" ht="11.25" hidden="1" customHeight="1" x14ac:dyDescent="0.2"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14"/>
      <c r="AA101" s="14"/>
      <c r="AB101" s="14"/>
      <c r="AC101" s="14"/>
      <c r="AD101" s="14"/>
      <c r="AE101" s="14"/>
      <c r="AF101" s="14"/>
      <c r="AG101" s="14"/>
      <c r="AH101" s="14"/>
      <c r="AI101" s="14"/>
      <c r="AJ101" s="14"/>
      <c r="AK101" s="14"/>
      <c r="AL101" s="14"/>
      <c r="AM101" s="14"/>
      <c r="AN101" s="14"/>
      <c r="AO101" s="14"/>
      <c r="AP101" s="14"/>
      <c r="AQ101" s="14"/>
      <c r="AR101" s="14"/>
      <c r="AS101" s="14"/>
      <c r="AT101" s="14"/>
      <c r="AU101" s="14"/>
      <c r="AV101" s="14"/>
      <c r="AW101" s="14"/>
      <c r="AX101" s="14"/>
      <c r="AY101" s="14"/>
      <c r="AZ101" s="14"/>
      <c r="BA101" s="14"/>
      <c r="BB101" s="14"/>
      <c r="BC101" s="14"/>
      <c r="BD101" s="14"/>
      <c r="BE101" s="14"/>
      <c r="BF101" s="14"/>
      <c r="BG101" s="14"/>
    </row>
    <row r="102" spans="5:59" ht="11.25" hidden="1" customHeight="1" x14ac:dyDescent="0.2"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4"/>
      <c r="AA102" s="14"/>
      <c r="AB102" s="14"/>
      <c r="AC102" s="14"/>
      <c r="AD102" s="14"/>
      <c r="AE102" s="14"/>
      <c r="AF102" s="14"/>
      <c r="AG102" s="14"/>
      <c r="AH102" s="14"/>
      <c r="AI102" s="14"/>
      <c r="AJ102" s="14"/>
      <c r="AK102" s="14"/>
      <c r="AL102" s="14"/>
      <c r="AM102" s="14"/>
      <c r="AN102" s="14"/>
      <c r="AO102" s="14"/>
      <c r="AP102" s="14"/>
      <c r="AQ102" s="14"/>
      <c r="AR102" s="14"/>
      <c r="AS102" s="14"/>
      <c r="AT102" s="14"/>
      <c r="AU102" s="14"/>
      <c r="AV102" s="14"/>
      <c r="AW102" s="14"/>
      <c r="AX102" s="14"/>
      <c r="AY102" s="14"/>
      <c r="AZ102" s="14"/>
      <c r="BA102" s="14"/>
      <c r="BB102" s="14"/>
      <c r="BC102" s="14"/>
      <c r="BD102" s="14"/>
      <c r="BE102" s="14"/>
      <c r="BF102" s="14"/>
      <c r="BG102" s="14"/>
    </row>
    <row r="103" spans="5:59" ht="11.25" hidden="1" customHeight="1" x14ac:dyDescent="0.2"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  <c r="AA103" s="14"/>
      <c r="AB103" s="14"/>
      <c r="AC103" s="14"/>
      <c r="AD103" s="14"/>
      <c r="AE103" s="14"/>
      <c r="AF103" s="14"/>
      <c r="AG103" s="14"/>
      <c r="AH103" s="14"/>
      <c r="AI103" s="14"/>
      <c r="AJ103" s="14"/>
      <c r="AK103" s="14"/>
      <c r="AL103" s="14"/>
      <c r="AM103" s="14"/>
      <c r="AN103" s="14"/>
      <c r="AO103" s="14"/>
      <c r="AP103" s="14"/>
      <c r="AQ103" s="14"/>
      <c r="AR103" s="14"/>
      <c r="AS103" s="14"/>
      <c r="AT103" s="14"/>
      <c r="AU103" s="14"/>
      <c r="AV103" s="14"/>
      <c r="AW103" s="14"/>
      <c r="AX103" s="14"/>
      <c r="AY103" s="14"/>
      <c r="AZ103" s="14"/>
      <c r="BA103" s="14"/>
      <c r="BB103" s="14"/>
      <c r="BC103" s="14"/>
      <c r="BD103" s="14"/>
      <c r="BE103" s="14"/>
      <c r="BF103" s="14"/>
      <c r="BG103" s="14"/>
    </row>
    <row r="104" spans="5:59" ht="11.25" hidden="1" customHeight="1" x14ac:dyDescent="0.2"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  <c r="AA104" s="14"/>
      <c r="AB104" s="14"/>
      <c r="AC104" s="14"/>
      <c r="AD104" s="14"/>
      <c r="AE104" s="14"/>
      <c r="AF104" s="14"/>
      <c r="AG104" s="14"/>
      <c r="AH104" s="14"/>
      <c r="AI104" s="14"/>
      <c r="AJ104" s="14"/>
      <c r="AK104" s="14"/>
      <c r="AL104" s="14"/>
      <c r="AM104" s="14"/>
      <c r="AN104" s="14"/>
      <c r="AO104" s="14"/>
      <c r="AP104" s="14"/>
      <c r="AQ104" s="14"/>
      <c r="AR104" s="14"/>
      <c r="AS104" s="14"/>
      <c r="AT104" s="14"/>
      <c r="AU104" s="14"/>
      <c r="AV104" s="14"/>
      <c r="AW104" s="14"/>
      <c r="AX104" s="14"/>
      <c r="AY104" s="14"/>
      <c r="AZ104" s="14"/>
      <c r="BA104" s="14"/>
      <c r="BB104" s="14"/>
      <c r="BC104" s="14"/>
      <c r="BD104" s="14"/>
      <c r="BE104" s="14"/>
      <c r="BF104" s="14"/>
      <c r="BG104" s="14"/>
    </row>
    <row r="105" spans="5:59" ht="11.25" hidden="1" customHeight="1" x14ac:dyDescent="0.2"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  <c r="AA105" s="14"/>
      <c r="AB105" s="14"/>
      <c r="AC105" s="14"/>
      <c r="AD105" s="14"/>
      <c r="AE105" s="14"/>
      <c r="AF105" s="14"/>
      <c r="AG105" s="14"/>
      <c r="AH105" s="14"/>
      <c r="AI105" s="14"/>
      <c r="AJ105" s="14"/>
      <c r="AK105" s="14"/>
      <c r="AL105" s="14"/>
      <c r="AM105" s="14"/>
      <c r="AN105" s="14"/>
      <c r="AO105" s="14"/>
      <c r="AP105" s="14"/>
      <c r="AQ105" s="14"/>
      <c r="AR105" s="14"/>
      <c r="AS105" s="14"/>
      <c r="AT105" s="14"/>
      <c r="AU105" s="14"/>
      <c r="AV105" s="14"/>
      <c r="AW105" s="14"/>
      <c r="AX105" s="14"/>
      <c r="AY105" s="14"/>
      <c r="AZ105" s="14"/>
      <c r="BA105" s="14"/>
      <c r="BB105" s="14"/>
      <c r="BC105" s="14"/>
      <c r="BD105" s="14"/>
      <c r="BE105" s="14"/>
      <c r="BF105" s="14"/>
      <c r="BG105" s="14"/>
    </row>
    <row r="106" spans="5:59" ht="11.25" hidden="1" customHeight="1" x14ac:dyDescent="0.2"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  <c r="AA106" s="14"/>
      <c r="AB106" s="14"/>
      <c r="AC106" s="14"/>
      <c r="AD106" s="14"/>
      <c r="AE106" s="14"/>
      <c r="AF106" s="14"/>
      <c r="AG106" s="14"/>
      <c r="AH106" s="14"/>
      <c r="AI106" s="14"/>
      <c r="AJ106" s="14"/>
      <c r="AK106" s="14"/>
      <c r="AL106" s="14"/>
      <c r="AM106" s="14"/>
      <c r="AN106" s="14"/>
      <c r="AO106" s="14"/>
      <c r="AP106" s="14"/>
      <c r="AQ106" s="14"/>
      <c r="AR106" s="14"/>
      <c r="AS106" s="14"/>
      <c r="AT106" s="14"/>
      <c r="AU106" s="14"/>
      <c r="AV106" s="14"/>
      <c r="AW106" s="14"/>
      <c r="AX106" s="14"/>
      <c r="AY106" s="14"/>
      <c r="AZ106" s="14"/>
      <c r="BA106" s="14"/>
      <c r="BB106" s="14"/>
      <c r="BC106" s="14"/>
      <c r="BD106" s="14"/>
      <c r="BE106" s="14"/>
      <c r="BF106" s="14"/>
      <c r="BG106" s="14"/>
    </row>
    <row r="107" spans="5:59" ht="11.25" hidden="1" customHeight="1" x14ac:dyDescent="0.2"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4"/>
      <c r="Z107" s="14"/>
      <c r="AA107" s="14"/>
      <c r="AB107" s="14"/>
      <c r="AC107" s="14"/>
      <c r="AD107" s="14"/>
      <c r="AE107" s="14"/>
      <c r="AF107" s="14"/>
      <c r="AG107" s="14"/>
      <c r="AH107" s="14"/>
      <c r="AI107" s="14"/>
      <c r="AJ107" s="14"/>
      <c r="AK107" s="14"/>
      <c r="AL107" s="14"/>
      <c r="AM107" s="14"/>
      <c r="AN107" s="14"/>
      <c r="AO107" s="14"/>
      <c r="AP107" s="14"/>
      <c r="AQ107" s="14"/>
      <c r="AR107" s="14"/>
      <c r="AS107" s="14"/>
      <c r="AT107" s="14"/>
      <c r="AU107" s="14"/>
      <c r="AV107" s="14"/>
      <c r="AW107" s="14"/>
      <c r="AX107" s="14"/>
      <c r="AY107" s="14"/>
      <c r="AZ107" s="14"/>
      <c r="BA107" s="14"/>
      <c r="BB107" s="14"/>
      <c r="BC107" s="14"/>
      <c r="BD107" s="14"/>
      <c r="BE107" s="14"/>
      <c r="BF107" s="14"/>
      <c r="BG107" s="14"/>
    </row>
    <row r="108" spans="5:59" ht="11.25" hidden="1" customHeight="1" x14ac:dyDescent="0.2"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14"/>
      <c r="AA108" s="14"/>
      <c r="AB108" s="14"/>
      <c r="AC108" s="14"/>
      <c r="AD108" s="14"/>
      <c r="AE108" s="14"/>
      <c r="AF108" s="14"/>
      <c r="AG108" s="14"/>
      <c r="AH108" s="14"/>
      <c r="AI108" s="14"/>
      <c r="AJ108" s="14"/>
      <c r="AK108" s="14"/>
      <c r="AL108" s="14"/>
      <c r="AM108" s="14"/>
      <c r="AN108" s="14"/>
      <c r="AO108" s="14"/>
      <c r="AP108" s="14"/>
      <c r="AQ108" s="14"/>
      <c r="AR108" s="14"/>
      <c r="AS108" s="14"/>
      <c r="AT108" s="14"/>
      <c r="AU108" s="14"/>
      <c r="AV108" s="14"/>
      <c r="AW108" s="14"/>
      <c r="AX108" s="14"/>
      <c r="AY108" s="14"/>
      <c r="AZ108" s="14"/>
      <c r="BA108" s="14"/>
      <c r="BB108" s="14"/>
      <c r="BC108" s="14"/>
      <c r="BD108" s="14"/>
      <c r="BE108" s="14"/>
      <c r="BF108" s="14"/>
      <c r="BG108" s="14"/>
    </row>
    <row r="109" spans="5:59" ht="11.25" hidden="1" customHeight="1" x14ac:dyDescent="0.2"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 s="14"/>
      <c r="AA109" s="14"/>
      <c r="AB109" s="14"/>
      <c r="AC109" s="14"/>
      <c r="AD109" s="14"/>
      <c r="AE109" s="14"/>
      <c r="AF109" s="14"/>
      <c r="AG109" s="14"/>
      <c r="AH109" s="14"/>
      <c r="AI109" s="14"/>
      <c r="AJ109" s="14"/>
      <c r="AK109" s="14"/>
      <c r="AL109" s="14"/>
      <c r="AM109" s="14"/>
      <c r="AN109" s="14"/>
      <c r="AO109" s="14"/>
      <c r="AP109" s="14"/>
      <c r="AQ109" s="14"/>
      <c r="AR109" s="14"/>
      <c r="AS109" s="14"/>
      <c r="AT109" s="14"/>
      <c r="AU109" s="14"/>
      <c r="AV109" s="14"/>
      <c r="AW109" s="14"/>
      <c r="AX109" s="14"/>
      <c r="AY109" s="14"/>
      <c r="AZ109" s="14"/>
      <c r="BA109" s="14"/>
      <c r="BB109" s="14"/>
      <c r="BC109" s="14"/>
      <c r="BD109" s="14"/>
      <c r="BE109" s="14"/>
      <c r="BF109" s="14"/>
      <c r="BG109" s="14"/>
    </row>
    <row r="110" spans="5:59" ht="11.25" hidden="1" customHeight="1" x14ac:dyDescent="0.2"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4"/>
      <c r="Z110" s="14"/>
      <c r="AA110" s="14"/>
      <c r="AB110" s="14"/>
      <c r="AC110" s="14"/>
      <c r="AD110" s="14"/>
      <c r="AE110" s="14"/>
      <c r="AF110" s="14"/>
      <c r="AG110" s="14"/>
      <c r="AH110" s="14"/>
      <c r="AI110" s="14"/>
      <c r="AJ110" s="14"/>
      <c r="AK110" s="14"/>
      <c r="AL110" s="14"/>
      <c r="AM110" s="14"/>
      <c r="AN110" s="14"/>
      <c r="AO110" s="14"/>
      <c r="AP110" s="14"/>
      <c r="AQ110" s="14"/>
      <c r="AR110" s="14"/>
      <c r="AS110" s="14"/>
      <c r="AT110" s="14"/>
      <c r="AU110" s="14"/>
      <c r="AV110" s="14"/>
      <c r="AW110" s="14"/>
      <c r="AX110" s="14"/>
      <c r="AY110" s="14"/>
      <c r="AZ110" s="14"/>
      <c r="BA110" s="14"/>
      <c r="BB110" s="14"/>
      <c r="BC110" s="14"/>
      <c r="BD110" s="14"/>
      <c r="BE110" s="14"/>
      <c r="BF110" s="14"/>
      <c r="BG110" s="14"/>
    </row>
    <row r="111" spans="5:59" ht="11.25" hidden="1" customHeight="1" x14ac:dyDescent="0.2">
      <c r="E111" s="14"/>
      <c r="F111" s="14"/>
      <c r="G111" s="14"/>
      <c r="H111" s="14"/>
      <c r="I111" s="14"/>
      <c r="J111" s="14"/>
      <c r="K111" s="14"/>
      <c r="L111" s="14"/>
      <c r="M111" s="14"/>
      <c r="N111" s="14"/>
      <c r="O111" s="14"/>
      <c r="P111" s="14"/>
      <c r="Q111" s="14"/>
      <c r="R111" s="14"/>
      <c r="S111" s="14"/>
      <c r="T111" s="14"/>
      <c r="U111" s="14"/>
      <c r="V111" s="14"/>
      <c r="W111" s="14"/>
      <c r="X111" s="14"/>
      <c r="Y111" s="14"/>
      <c r="Z111" s="14"/>
      <c r="AA111" s="14"/>
      <c r="AB111" s="14"/>
      <c r="AC111" s="14"/>
      <c r="AD111" s="14"/>
      <c r="AE111" s="14"/>
      <c r="AF111" s="14"/>
      <c r="AG111" s="14"/>
      <c r="AH111" s="14"/>
      <c r="AI111" s="14"/>
      <c r="AJ111" s="14"/>
      <c r="AK111" s="14"/>
      <c r="AL111" s="14"/>
      <c r="AM111" s="14"/>
      <c r="AN111" s="14"/>
      <c r="AO111" s="14"/>
      <c r="AP111" s="14"/>
      <c r="AQ111" s="14"/>
      <c r="AR111" s="14"/>
      <c r="AS111" s="14"/>
      <c r="AT111" s="14"/>
      <c r="AU111" s="14"/>
      <c r="AV111" s="14"/>
      <c r="AW111" s="14"/>
      <c r="AX111" s="14"/>
      <c r="AY111" s="14"/>
      <c r="AZ111" s="14"/>
      <c r="BA111" s="14"/>
      <c r="BB111" s="14"/>
      <c r="BC111" s="14"/>
      <c r="BD111" s="14"/>
      <c r="BE111" s="14"/>
      <c r="BF111" s="14"/>
      <c r="BG111" s="14"/>
    </row>
    <row r="112" spans="5:59" ht="11.25" hidden="1" customHeight="1" x14ac:dyDescent="0.2"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14"/>
      <c r="Z112" s="14"/>
      <c r="AA112" s="14"/>
      <c r="AB112" s="14"/>
      <c r="AC112" s="14"/>
      <c r="AD112" s="14"/>
      <c r="AE112" s="14"/>
      <c r="AF112" s="14"/>
      <c r="AG112" s="14"/>
      <c r="AH112" s="14"/>
      <c r="AI112" s="14"/>
      <c r="AJ112" s="14"/>
      <c r="AK112" s="14"/>
      <c r="AL112" s="14"/>
      <c r="AM112" s="14"/>
      <c r="AN112" s="14"/>
      <c r="AO112" s="14"/>
      <c r="AP112" s="14"/>
      <c r="AQ112" s="14"/>
      <c r="AR112" s="14"/>
      <c r="AS112" s="14"/>
      <c r="AT112" s="14"/>
      <c r="AU112" s="14"/>
      <c r="AV112" s="14"/>
      <c r="AW112" s="14"/>
      <c r="AX112" s="14"/>
      <c r="AY112" s="14"/>
      <c r="AZ112" s="14"/>
      <c r="BA112" s="14"/>
      <c r="BB112" s="14"/>
      <c r="BC112" s="14"/>
      <c r="BD112" s="14"/>
      <c r="BE112" s="14"/>
      <c r="BF112" s="14"/>
      <c r="BG112" s="14"/>
    </row>
    <row r="113" spans="5:59" ht="11.25" hidden="1" customHeight="1" x14ac:dyDescent="0.2">
      <c r="E113" s="14"/>
      <c r="F113" s="14"/>
      <c r="G113" s="14"/>
      <c r="H113" s="14"/>
      <c r="I113" s="14"/>
      <c r="J113" s="14"/>
      <c r="K113" s="14"/>
      <c r="L113" s="14"/>
      <c r="M113" s="14"/>
      <c r="N113" s="14"/>
      <c r="O113" s="14"/>
      <c r="P113" s="14"/>
      <c r="Q113" s="14"/>
      <c r="R113" s="14"/>
      <c r="S113" s="14"/>
      <c r="T113" s="14"/>
      <c r="U113" s="14"/>
      <c r="V113" s="14"/>
      <c r="W113" s="14"/>
      <c r="X113" s="14"/>
      <c r="Y113" s="14"/>
      <c r="Z113" s="14"/>
      <c r="AA113" s="14"/>
      <c r="AB113" s="14"/>
      <c r="AC113" s="14"/>
      <c r="AD113" s="14"/>
      <c r="AE113" s="14"/>
      <c r="AF113" s="14"/>
      <c r="AG113" s="14"/>
      <c r="AH113" s="14"/>
      <c r="AI113" s="14"/>
      <c r="AJ113" s="14"/>
      <c r="AK113" s="14"/>
      <c r="AL113" s="14"/>
      <c r="AM113" s="14"/>
      <c r="AN113" s="14"/>
      <c r="AO113" s="14"/>
      <c r="AP113" s="14"/>
      <c r="AQ113" s="14"/>
      <c r="AR113" s="14"/>
      <c r="AS113" s="14"/>
      <c r="AT113" s="14"/>
      <c r="AU113" s="14"/>
      <c r="AV113" s="14"/>
      <c r="AW113" s="14"/>
      <c r="AX113" s="14"/>
      <c r="AY113" s="14"/>
      <c r="AZ113" s="14"/>
      <c r="BA113" s="14"/>
      <c r="BB113" s="14"/>
      <c r="BC113" s="14"/>
      <c r="BD113" s="14"/>
      <c r="BE113" s="14"/>
      <c r="BF113" s="14"/>
      <c r="BG113" s="14"/>
    </row>
    <row r="114" spans="5:59" ht="11.25" hidden="1" customHeight="1" x14ac:dyDescent="0.2">
      <c r="E114" s="14"/>
      <c r="F114" s="14"/>
      <c r="G114" s="14"/>
      <c r="H114" s="14"/>
      <c r="I114" s="14"/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4"/>
      <c r="Z114" s="14"/>
      <c r="AA114" s="14"/>
      <c r="AB114" s="14"/>
      <c r="AC114" s="14"/>
      <c r="AD114" s="14"/>
      <c r="AE114" s="14"/>
      <c r="AF114" s="14"/>
      <c r="AG114" s="14"/>
      <c r="AH114" s="14"/>
      <c r="AI114" s="14"/>
      <c r="AJ114" s="14"/>
      <c r="AK114" s="14"/>
      <c r="AL114" s="14"/>
      <c r="AM114" s="14"/>
      <c r="AN114" s="14"/>
      <c r="AO114" s="14"/>
      <c r="AP114" s="14"/>
      <c r="AQ114" s="14"/>
      <c r="AR114" s="14"/>
      <c r="AS114" s="14"/>
      <c r="AT114" s="14"/>
      <c r="AU114" s="14"/>
      <c r="AV114" s="14"/>
      <c r="AW114" s="14"/>
      <c r="AX114" s="14"/>
      <c r="AY114" s="14"/>
      <c r="AZ114" s="14"/>
      <c r="BA114" s="14"/>
      <c r="BB114" s="14"/>
      <c r="BC114" s="14"/>
      <c r="BD114" s="14"/>
      <c r="BE114" s="14"/>
      <c r="BF114" s="14"/>
      <c r="BG114" s="14"/>
    </row>
    <row r="115" spans="5:59" ht="11.25" hidden="1" customHeight="1" x14ac:dyDescent="0.2"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14"/>
      <c r="P115" s="14"/>
      <c r="Q115" s="14"/>
      <c r="R115" s="14"/>
      <c r="S115" s="14"/>
      <c r="T115" s="14"/>
      <c r="U115" s="14"/>
      <c r="V115" s="14"/>
      <c r="W115" s="14"/>
      <c r="X115" s="14"/>
      <c r="Y115" s="14"/>
      <c r="Z115" s="14"/>
      <c r="AA115" s="14"/>
      <c r="AB115" s="14"/>
      <c r="AC115" s="14"/>
      <c r="AD115" s="14"/>
      <c r="AE115" s="14"/>
      <c r="AF115" s="14"/>
      <c r="AG115" s="14"/>
      <c r="AH115" s="14"/>
      <c r="AI115" s="14"/>
      <c r="AJ115" s="14"/>
      <c r="AK115" s="14"/>
      <c r="AL115" s="14"/>
      <c r="AM115" s="14"/>
      <c r="AN115" s="14"/>
      <c r="AO115" s="14"/>
      <c r="AP115" s="14"/>
      <c r="AQ115" s="14"/>
      <c r="AR115" s="14"/>
      <c r="AS115" s="14"/>
      <c r="AT115" s="14"/>
      <c r="AU115" s="14"/>
      <c r="AV115" s="14"/>
      <c r="AW115" s="14"/>
      <c r="AX115" s="14"/>
      <c r="AY115" s="14"/>
      <c r="AZ115" s="14"/>
      <c r="BA115" s="14"/>
      <c r="BB115" s="14"/>
      <c r="BC115" s="14"/>
      <c r="BD115" s="14"/>
      <c r="BE115" s="14"/>
      <c r="BF115" s="14"/>
      <c r="BG115" s="14"/>
    </row>
    <row r="116" spans="5:59" ht="11.25" hidden="1" customHeight="1" x14ac:dyDescent="0.2"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  <c r="Y116" s="14"/>
      <c r="Z116" s="14"/>
      <c r="AA116" s="14"/>
      <c r="AB116" s="14"/>
      <c r="AC116" s="14"/>
      <c r="AD116" s="14"/>
      <c r="AE116" s="14"/>
      <c r="AF116" s="14"/>
      <c r="AG116" s="14"/>
      <c r="AH116" s="14"/>
      <c r="AI116" s="14"/>
      <c r="AJ116" s="14"/>
      <c r="AK116" s="14"/>
      <c r="AL116" s="14"/>
      <c r="AM116" s="14"/>
      <c r="AN116" s="14"/>
      <c r="AO116" s="14"/>
      <c r="AP116" s="14"/>
      <c r="AQ116" s="14"/>
      <c r="AR116" s="14"/>
      <c r="AS116" s="14"/>
      <c r="AT116" s="14"/>
      <c r="AU116" s="14"/>
      <c r="AV116" s="14"/>
      <c r="AW116" s="14"/>
      <c r="AX116" s="14"/>
      <c r="AY116" s="14"/>
      <c r="AZ116" s="14"/>
      <c r="BA116" s="14"/>
      <c r="BB116" s="14"/>
      <c r="BC116" s="14"/>
      <c r="BD116" s="14"/>
      <c r="BE116" s="14"/>
      <c r="BF116" s="14"/>
      <c r="BG116" s="14"/>
    </row>
    <row r="117" spans="5:59" ht="11.25" hidden="1" customHeight="1" x14ac:dyDescent="0.2"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4"/>
      <c r="Y117" s="14"/>
      <c r="Z117" s="14"/>
      <c r="AA117" s="14"/>
      <c r="AB117" s="14"/>
      <c r="AC117" s="14"/>
      <c r="AD117" s="14"/>
      <c r="AE117" s="14"/>
      <c r="AF117" s="14"/>
      <c r="AG117" s="14"/>
      <c r="AH117" s="14"/>
      <c r="AI117" s="14"/>
      <c r="AJ117" s="14"/>
      <c r="AK117" s="14"/>
      <c r="AL117" s="14"/>
      <c r="AM117" s="14"/>
      <c r="AN117" s="14"/>
      <c r="AO117" s="14"/>
      <c r="AP117" s="14"/>
      <c r="AQ117" s="14"/>
      <c r="AR117" s="14"/>
      <c r="AS117" s="14"/>
      <c r="AT117" s="14"/>
      <c r="AU117" s="14"/>
      <c r="AV117" s="14"/>
      <c r="AW117" s="14"/>
      <c r="AX117" s="14"/>
      <c r="AY117" s="14"/>
      <c r="AZ117" s="14"/>
      <c r="BA117" s="14"/>
      <c r="BB117" s="14"/>
      <c r="BC117" s="14"/>
      <c r="BD117" s="14"/>
      <c r="BE117" s="14"/>
      <c r="BF117" s="14"/>
      <c r="BG117" s="14"/>
    </row>
    <row r="118" spans="5:59" ht="11.25" hidden="1" customHeight="1" x14ac:dyDescent="0.2">
      <c r="E118" s="14"/>
      <c r="F118" s="14"/>
      <c r="G118" s="14"/>
      <c r="H118" s="14"/>
      <c r="I118" s="14"/>
      <c r="J118" s="14"/>
      <c r="K118" s="14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14"/>
      <c r="Z118" s="14"/>
      <c r="AA118" s="14"/>
      <c r="AB118" s="14"/>
      <c r="AC118" s="14"/>
      <c r="AD118" s="14"/>
      <c r="AE118" s="14"/>
      <c r="AF118" s="14"/>
      <c r="AG118" s="14"/>
      <c r="AH118" s="14"/>
      <c r="AI118" s="14"/>
      <c r="AJ118" s="14"/>
      <c r="AK118" s="14"/>
      <c r="AL118" s="14"/>
      <c r="AM118" s="14"/>
      <c r="AN118" s="14"/>
      <c r="AO118" s="14"/>
      <c r="AP118" s="14"/>
      <c r="AQ118" s="14"/>
      <c r="AR118" s="14"/>
      <c r="AS118" s="14"/>
      <c r="AT118" s="14"/>
      <c r="AU118" s="14"/>
      <c r="AV118" s="14"/>
      <c r="AW118" s="14"/>
      <c r="AX118" s="14"/>
      <c r="AY118" s="14"/>
      <c r="AZ118" s="14"/>
      <c r="BA118" s="14"/>
      <c r="BB118" s="14"/>
      <c r="BC118" s="14"/>
      <c r="BD118" s="14"/>
      <c r="BE118" s="14"/>
      <c r="BF118" s="14"/>
      <c r="BG118" s="14"/>
    </row>
    <row r="119" spans="5:59" ht="11.25" hidden="1" customHeight="1" x14ac:dyDescent="0.2"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14"/>
      <c r="P119" s="14"/>
      <c r="Q119" s="14"/>
      <c r="R119" s="14"/>
      <c r="S119" s="14"/>
      <c r="T119" s="14"/>
      <c r="U119" s="14"/>
      <c r="V119" s="14"/>
      <c r="W119" s="14"/>
      <c r="X119" s="14"/>
      <c r="Y119" s="14"/>
      <c r="Z119" s="14"/>
      <c r="AA119" s="14"/>
      <c r="AB119" s="14"/>
      <c r="AC119" s="14"/>
      <c r="AD119" s="14"/>
      <c r="AE119" s="14"/>
      <c r="AF119" s="14"/>
      <c r="AG119" s="14"/>
      <c r="AH119" s="14"/>
      <c r="AI119" s="14"/>
      <c r="AJ119" s="14"/>
      <c r="AK119" s="14"/>
      <c r="AL119" s="14"/>
      <c r="AM119" s="14"/>
      <c r="AN119" s="14"/>
      <c r="AO119" s="14"/>
      <c r="AP119" s="14"/>
      <c r="AQ119" s="14"/>
      <c r="AR119" s="14"/>
      <c r="AS119" s="14"/>
      <c r="AT119" s="14"/>
      <c r="AU119" s="14"/>
      <c r="AV119" s="14"/>
      <c r="AW119" s="14"/>
      <c r="AX119" s="14"/>
      <c r="AY119" s="14"/>
      <c r="AZ119" s="14"/>
      <c r="BA119" s="14"/>
      <c r="BB119" s="14"/>
      <c r="BC119" s="14"/>
      <c r="BD119" s="14"/>
      <c r="BE119" s="14"/>
      <c r="BF119" s="14"/>
      <c r="BG119" s="14"/>
    </row>
    <row r="120" spans="5:59" ht="11.25" hidden="1" customHeight="1" x14ac:dyDescent="0.2">
      <c r="E120" s="14"/>
      <c r="F120" s="14"/>
      <c r="G120" s="14"/>
      <c r="H120" s="14"/>
      <c r="I120" s="14"/>
      <c r="J120" s="14"/>
      <c r="K120" s="14"/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4"/>
      <c r="X120" s="14"/>
      <c r="Y120" s="14"/>
      <c r="Z120" s="14"/>
      <c r="AA120" s="14"/>
      <c r="AB120" s="14"/>
      <c r="AC120" s="14"/>
      <c r="AD120" s="14"/>
      <c r="AE120" s="14"/>
      <c r="AF120" s="14"/>
      <c r="AG120" s="14"/>
      <c r="AH120" s="14"/>
      <c r="AI120" s="14"/>
      <c r="AJ120" s="14"/>
      <c r="AK120" s="14"/>
      <c r="AL120" s="14"/>
      <c r="AM120" s="14"/>
      <c r="AN120" s="14"/>
      <c r="AO120" s="14"/>
      <c r="AP120" s="14"/>
      <c r="AQ120" s="14"/>
      <c r="AR120" s="14"/>
      <c r="AS120" s="14"/>
      <c r="AT120" s="14"/>
      <c r="AU120" s="14"/>
      <c r="AV120" s="14"/>
      <c r="AW120" s="14"/>
      <c r="AX120" s="14"/>
      <c r="AY120" s="14"/>
      <c r="AZ120" s="14"/>
      <c r="BA120" s="14"/>
      <c r="BB120" s="14"/>
      <c r="BC120" s="14"/>
      <c r="BD120" s="14"/>
      <c r="BE120" s="14"/>
      <c r="BF120" s="14"/>
      <c r="BG120" s="14"/>
    </row>
    <row r="121" spans="5:59" ht="11.25" hidden="1" customHeight="1" x14ac:dyDescent="0.2">
      <c r="E121" s="14"/>
      <c r="F121" s="14"/>
      <c r="G121" s="14"/>
      <c r="H121" s="14"/>
      <c r="I121" s="14"/>
      <c r="J121" s="14"/>
      <c r="K121" s="14"/>
      <c r="L121" s="14"/>
      <c r="M121" s="14"/>
      <c r="N121" s="14"/>
      <c r="O121" s="14"/>
      <c r="P121" s="14"/>
      <c r="Q121" s="14"/>
      <c r="R121" s="14"/>
      <c r="S121" s="14"/>
      <c r="T121" s="14"/>
      <c r="U121" s="14"/>
      <c r="V121" s="14"/>
      <c r="W121" s="14"/>
      <c r="X121" s="14"/>
      <c r="Y121" s="14"/>
      <c r="Z121" s="14"/>
      <c r="AA121" s="14"/>
      <c r="AB121" s="14"/>
      <c r="AC121" s="14"/>
      <c r="AD121" s="14"/>
      <c r="AE121" s="14"/>
      <c r="AF121" s="14"/>
      <c r="AG121" s="14"/>
      <c r="AH121" s="14"/>
      <c r="AI121" s="14"/>
      <c r="AJ121" s="14"/>
      <c r="AK121" s="14"/>
      <c r="AL121" s="14"/>
      <c r="AM121" s="14"/>
      <c r="AN121" s="14"/>
      <c r="AO121" s="14"/>
      <c r="AP121" s="14"/>
      <c r="AQ121" s="14"/>
      <c r="AR121" s="14"/>
      <c r="AS121" s="14"/>
      <c r="AT121" s="14"/>
      <c r="AU121" s="14"/>
      <c r="AV121" s="14"/>
      <c r="AW121" s="14"/>
      <c r="AX121" s="14"/>
      <c r="AY121" s="14"/>
      <c r="AZ121" s="14"/>
      <c r="BA121" s="14"/>
      <c r="BB121" s="14"/>
      <c r="BC121" s="14"/>
      <c r="BD121" s="14"/>
      <c r="BE121" s="14"/>
      <c r="BF121" s="14"/>
      <c r="BG121" s="14"/>
    </row>
    <row r="122" spans="5:59" ht="11.25" hidden="1" customHeight="1" x14ac:dyDescent="0.2"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14"/>
      <c r="P122" s="14"/>
      <c r="Q122" s="14"/>
      <c r="R122" s="14"/>
      <c r="S122" s="14"/>
      <c r="T122" s="14"/>
      <c r="U122" s="14"/>
      <c r="V122" s="14"/>
      <c r="W122" s="14"/>
      <c r="X122" s="14"/>
      <c r="Y122" s="14"/>
      <c r="Z122" s="14"/>
      <c r="AA122" s="14"/>
      <c r="AB122" s="14"/>
      <c r="AC122" s="14"/>
      <c r="AD122" s="14"/>
      <c r="AE122" s="14"/>
      <c r="AF122" s="14"/>
      <c r="AG122" s="14"/>
      <c r="AH122" s="14"/>
      <c r="AI122" s="14"/>
      <c r="AJ122" s="14"/>
      <c r="AK122" s="14"/>
      <c r="AL122" s="14"/>
      <c r="AM122" s="14"/>
      <c r="AN122" s="14"/>
      <c r="AO122" s="14"/>
      <c r="AP122" s="14"/>
      <c r="AQ122" s="14"/>
      <c r="AR122" s="14"/>
      <c r="AS122" s="14"/>
      <c r="AT122" s="14"/>
      <c r="AU122" s="14"/>
      <c r="AV122" s="14"/>
      <c r="AW122" s="14"/>
      <c r="AX122" s="14"/>
      <c r="AY122" s="14"/>
      <c r="AZ122" s="14"/>
      <c r="BA122" s="14"/>
      <c r="BB122" s="14"/>
      <c r="BC122" s="14"/>
      <c r="BD122" s="14"/>
      <c r="BE122" s="14"/>
      <c r="BF122" s="14"/>
      <c r="BG122" s="14"/>
    </row>
    <row r="123" spans="5:59" ht="11.25" hidden="1" customHeight="1" x14ac:dyDescent="0.2"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14"/>
      <c r="P123" s="14"/>
      <c r="Q123" s="14"/>
      <c r="R123" s="14"/>
      <c r="S123" s="14"/>
      <c r="T123" s="14"/>
      <c r="U123" s="14"/>
      <c r="V123" s="14"/>
      <c r="W123" s="14"/>
      <c r="X123" s="14"/>
      <c r="Y123" s="14"/>
      <c r="Z123" s="14"/>
      <c r="AA123" s="14"/>
      <c r="AB123" s="14"/>
      <c r="AC123" s="14"/>
      <c r="AD123" s="14"/>
      <c r="AE123" s="14"/>
      <c r="AF123" s="14"/>
      <c r="AG123" s="14"/>
      <c r="AH123" s="14"/>
      <c r="AI123" s="14"/>
      <c r="AJ123" s="14"/>
      <c r="AK123" s="14"/>
      <c r="AL123" s="14"/>
      <c r="AM123" s="14"/>
      <c r="AN123" s="14"/>
      <c r="AO123" s="14"/>
      <c r="AP123" s="14"/>
      <c r="AQ123" s="14"/>
      <c r="AR123" s="14"/>
      <c r="AS123" s="14"/>
      <c r="AT123" s="14"/>
      <c r="AU123" s="14"/>
      <c r="AV123" s="14"/>
      <c r="AW123" s="14"/>
      <c r="AX123" s="14"/>
      <c r="AY123" s="14"/>
      <c r="AZ123" s="14"/>
      <c r="BA123" s="14"/>
      <c r="BB123" s="14"/>
      <c r="BC123" s="14"/>
      <c r="BD123" s="14"/>
      <c r="BE123" s="14"/>
      <c r="BF123" s="14"/>
      <c r="BG123" s="14"/>
    </row>
    <row r="124" spans="5:59" ht="11.25" hidden="1" customHeight="1" x14ac:dyDescent="0.2"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14"/>
      <c r="P124" s="14"/>
      <c r="Q124" s="14"/>
      <c r="R124" s="14"/>
      <c r="S124" s="14"/>
      <c r="T124" s="14"/>
      <c r="U124" s="14"/>
      <c r="V124" s="14"/>
      <c r="W124" s="14"/>
      <c r="X124" s="14"/>
      <c r="Y124" s="14"/>
      <c r="Z124" s="14"/>
      <c r="AA124" s="14"/>
      <c r="AB124" s="14"/>
      <c r="AC124" s="14"/>
      <c r="AD124" s="14"/>
      <c r="AE124" s="14"/>
      <c r="AF124" s="14"/>
      <c r="AG124" s="14"/>
      <c r="AH124" s="14"/>
      <c r="AI124" s="14"/>
      <c r="AJ124" s="14"/>
      <c r="AK124" s="14"/>
      <c r="AL124" s="14"/>
      <c r="AM124" s="14"/>
      <c r="AN124" s="14"/>
      <c r="AO124" s="14"/>
      <c r="AP124" s="14"/>
      <c r="AQ124" s="14"/>
      <c r="AR124" s="14"/>
      <c r="AS124" s="14"/>
      <c r="AT124" s="14"/>
      <c r="AU124" s="14"/>
      <c r="AV124" s="14"/>
      <c r="AW124" s="14"/>
      <c r="AX124" s="14"/>
      <c r="AY124" s="14"/>
      <c r="AZ124" s="14"/>
      <c r="BA124" s="14"/>
      <c r="BB124" s="14"/>
      <c r="BC124" s="14"/>
      <c r="BD124" s="14"/>
      <c r="BE124" s="14"/>
      <c r="BF124" s="14"/>
      <c r="BG124" s="14"/>
    </row>
    <row r="125" spans="5:59" ht="11.25" hidden="1" customHeight="1" x14ac:dyDescent="0.2">
      <c r="E125" s="14"/>
      <c r="F125" s="14"/>
      <c r="G125" s="14"/>
      <c r="H125" s="14"/>
      <c r="I125" s="14"/>
      <c r="J125" s="14"/>
      <c r="K125" s="14"/>
      <c r="L125" s="14"/>
      <c r="M125" s="14"/>
      <c r="N125" s="14"/>
      <c r="O125" s="14"/>
      <c r="P125" s="14"/>
      <c r="Q125" s="14"/>
      <c r="R125" s="14"/>
      <c r="S125" s="14"/>
      <c r="T125" s="14"/>
      <c r="U125" s="14"/>
      <c r="V125" s="14"/>
      <c r="W125" s="14"/>
      <c r="X125" s="14"/>
      <c r="Y125" s="14"/>
      <c r="Z125" s="14"/>
      <c r="AA125" s="14"/>
      <c r="AB125" s="14"/>
      <c r="AC125" s="14"/>
      <c r="AD125" s="14"/>
      <c r="AE125" s="14"/>
      <c r="AF125" s="14"/>
      <c r="AG125" s="14"/>
      <c r="AH125" s="14"/>
      <c r="AI125" s="14"/>
      <c r="AJ125" s="14"/>
      <c r="AK125" s="14"/>
      <c r="AL125" s="14"/>
      <c r="AM125" s="14"/>
      <c r="AN125" s="14"/>
      <c r="AO125" s="14"/>
      <c r="AP125" s="14"/>
      <c r="AQ125" s="14"/>
      <c r="AR125" s="14"/>
      <c r="AS125" s="14"/>
      <c r="AT125" s="14"/>
      <c r="AU125" s="14"/>
      <c r="AV125" s="14"/>
      <c r="AW125" s="14"/>
      <c r="AX125" s="14"/>
      <c r="AY125" s="14"/>
      <c r="AZ125" s="14"/>
      <c r="BA125" s="14"/>
      <c r="BB125" s="14"/>
      <c r="BC125" s="14"/>
      <c r="BD125" s="14"/>
      <c r="BE125" s="14"/>
      <c r="BF125" s="14"/>
      <c r="BG125" s="14"/>
    </row>
    <row r="126" spans="5:59" ht="11.25" hidden="1" customHeight="1" x14ac:dyDescent="0.2"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4"/>
      <c r="Y126" s="14"/>
      <c r="Z126" s="14"/>
      <c r="AA126" s="14"/>
      <c r="AB126" s="14"/>
      <c r="AC126" s="14"/>
      <c r="AD126" s="14"/>
      <c r="AE126" s="14"/>
      <c r="AF126" s="14"/>
      <c r="AG126" s="14"/>
      <c r="AH126" s="14"/>
      <c r="AI126" s="14"/>
      <c r="AJ126" s="14"/>
      <c r="AK126" s="14"/>
      <c r="AL126" s="14"/>
      <c r="AM126" s="14"/>
      <c r="AN126" s="14"/>
      <c r="AO126" s="14"/>
      <c r="AP126" s="14"/>
      <c r="AQ126" s="14"/>
      <c r="AR126" s="14"/>
      <c r="AS126" s="14"/>
      <c r="AT126" s="14"/>
      <c r="AU126" s="14"/>
      <c r="AV126" s="14"/>
      <c r="AW126" s="14"/>
      <c r="AX126" s="14"/>
      <c r="AY126" s="14"/>
      <c r="AZ126" s="14"/>
      <c r="BA126" s="14"/>
      <c r="BB126" s="14"/>
      <c r="BC126" s="14"/>
      <c r="BD126" s="14"/>
      <c r="BE126" s="14"/>
      <c r="BF126" s="14"/>
      <c r="BG126" s="14"/>
    </row>
    <row r="127" spans="5:59" ht="11.25" hidden="1" customHeight="1" x14ac:dyDescent="0.2">
      <c r="E127" s="14"/>
      <c r="F127" s="14"/>
      <c r="G127" s="14"/>
      <c r="H127" s="14"/>
      <c r="I127" s="14"/>
      <c r="J127" s="14"/>
      <c r="K127" s="14"/>
      <c r="L127" s="14"/>
      <c r="M127" s="14"/>
      <c r="N127" s="14"/>
      <c r="O127" s="14"/>
      <c r="P127" s="14"/>
      <c r="Q127" s="14"/>
      <c r="R127" s="14"/>
      <c r="S127" s="14"/>
      <c r="T127" s="14"/>
      <c r="U127" s="14"/>
      <c r="V127" s="14"/>
      <c r="W127" s="14"/>
      <c r="X127" s="14"/>
      <c r="Y127" s="14"/>
      <c r="Z127" s="14"/>
      <c r="AA127" s="14"/>
      <c r="AB127" s="14"/>
      <c r="AC127" s="14"/>
      <c r="AD127" s="14"/>
      <c r="AE127" s="14"/>
      <c r="AF127" s="14"/>
      <c r="AG127" s="14"/>
      <c r="AH127" s="14"/>
      <c r="AI127" s="14"/>
      <c r="AJ127" s="14"/>
      <c r="AK127" s="14"/>
      <c r="AL127" s="14"/>
      <c r="AM127" s="14"/>
      <c r="AN127" s="14"/>
      <c r="AO127" s="14"/>
      <c r="AP127" s="14"/>
      <c r="AQ127" s="14"/>
      <c r="AR127" s="14"/>
      <c r="AS127" s="14"/>
      <c r="AT127" s="14"/>
      <c r="AU127" s="14"/>
      <c r="AV127" s="14"/>
      <c r="AW127" s="14"/>
      <c r="AX127" s="14"/>
      <c r="AY127" s="14"/>
      <c r="AZ127" s="14"/>
      <c r="BA127" s="14"/>
      <c r="BB127" s="14"/>
      <c r="BC127" s="14"/>
      <c r="BD127" s="14"/>
      <c r="BE127" s="14"/>
      <c r="BF127" s="14"/>
      <c r="BG127" s="14"/>
    </row>
    <row r="128" spans="5:59" ht="11.25" hidden="1" customHeight="1" x14ac:dyDescent="0.2">
      <c r="E128" s="14"/>
      <c r="F128" s="14"/>
      <c r="G128" s="14"/>
      <c r="H128" s="14"/>
      <c r="I128" s="14"/>
      <c r="J128" s="14"/>
      <c r="K128" s="14"/>
      <c r="L128" s="14"/>
      <c r="M128" s="14"/>
      <c r="N128" s="14"/>
      <c r="O128" s="14"/>
      <c r="P128" s="14"/>
      <c r="Q128" s="14"/>
      <c r="R128" s="14"/>
      <c r="S128" s="14"/>
      <c r="T128" s="14"/>
      <c r="U128" s="14"/>
      <c r="V128" s="14"/>
      <c r="W128" s="14"/>
      <c r="X128" s="14"/>
      <c r="Y128" s="14"/>
      <c r="Z128" s="14"/>
      <c r="AA128" s="14"/>
      <c r="AB128" s="14"/>
      <c r="AC128" s="14"/>
      <c r="AD128" s="14"/>
      <c r="AE128" s="14"/>
      <c r="AF128" s="14"/>
      <c r="AG128" s="14"/>
      <c r="AH128" s="14"/>
      <c r="AI128" s="14"/>
      <c r="AJ128" s="14"/>
      <c r="AK128" s="14"/>
      <c r="AL128" s="14"/>
      <c r="AM128" s="14"/>
      <c r="AN128" s="14"/>
      <c r="AO128" s="14"/>
      <c r="AP128" s="14"/>
      <c r="AQ128" s="14"/>
      <c r="AR128" s="14"/>
      <c r="AS128" s="14"/>
      <c r="AT128" s="14"/>
      <c r="AU128" s="14"/>
      <c r="AV128" s="14"/>
      <c r="AW128" s="14"/>
      <c r="AX128" s="14"/>
      <c r="AY128" s="14"/>
      <c r="AZ128" s="14"/>
      <c r="BA128" s="14"/>
      <c r="BB128" s="14"/>
      <c r="BC128" s="14"/>
      <c r="BD128" s="14"/>
      <c r="BE128" s="14"/>
      <c r="BF128" s="14"/>
      <c r="BG128" s="14"/>
    </row>
    <row r="129" spans="5:59" ht="11.25" hidden="1" customHeight="1" x14ac:dyDescent="0.2">
      <c r="E129" s="14"/>
      <c r="F129" s="14"/>
      <c r="G129" s="14"/>
      <c r="H129" s="14"/>
      <c r="I129" s="14"/>
      <c r="J129" s="14"/>
      <c r="K129" s="14"/>
      <c r="L129" s="14"/>
      <c r="M129" s="14"/>
      <c r="N129" s="14"/>
      <c r="O129" s="14"/>
      <c r="P129" s="14"/>
      <c r="Q129" s="14"/>
      <c r="R129" s="14"/>
      <c r="S129" s="14"/>
      <c r="T129" s="14"/>
      <c r="U129" s="14"/>
      <c r="V129" s="14"/>
      <c r="W129" s="14"/>
      <c r="X129" s="14"/>
      <c r="Y129" s="14"/>
      <c r="Z129" s="14"/>
      <c r="AA129" s="14"/>
      <c r="AB129" s="14"/>
      <c r="AC129" s="14"/>
      <c r="AD129" s="14"/>
      <c r="AE129" s="14"/>
      <c r="AF129" s="14"/>
      <c r="AG129" s="14"/>
      <c r="AH129" s="14"/>
      <c r="AI129" s="14"/>
      <c r="AJ129" s="14"/>
      <c r="AK129" s="14"/>
      <c r="AL129" s="14"/>
      <c r="AM129" s="14"/>
      <c r="AN129" s="14"/>
      <c r="AO129" s="14"/>
      <c r="AP129" s="14"/>
      <c r="AQ129" s="14"/>
      <c r="AR129" s="14"/>
      <c r="AS129" s="14"/>
      <c r="AT129" s="14"/>
      <c r="AU129" s="14"/>
      <c r="AV129" s="14"/>
      <c r="AW129" s="14"/>
      <c r="AX129" s="14"/>
      <c r="AY129" s="14"/>
      <c r="AZ129" s="14"/>
      <c r="BA129" s="14"/>
      <c r="BB129" s="14"/>
      <c r="BC129" s="14"/>
      <c r="BD129" s="14"/>
      <c r="BE129" s="14"/>
      <c r="BF129" s="14"/>
      <c r="BG129" s="14"/>
    </row>
    <row r="130" spans="5:59" ht="11.25" hidden="1" customHeight="1" x14ac:dyDescent="0.2">
      <c r="E130" s="14"/>
      <c r="F130" s="14"/>
      <c r="G130" s="14"/>
      <c r="H130" s="14"/>
      <c r="I130" s="14"/>
      <c r="J130" s="14"/>
      <c r="K130" s="14"/>
      <c r="L130" s="14"/>
      <c r="M130" s="14"/>
      <c r="N130" s="14"/>
      <c r="O130" s="14"/>
      <c r="P130" s="14"/>
      <c r="Q130" s="14"/>
      <c r="R130" s="14"/>
      <c r="S130" s="14"/>
      <c r="T130" s="14"/>
      <c r="U130" s="14"/>
      <c r="V130" s="14"/>
      <c r="W130" s="14"/>
      <c r="X130" s="14"/>
      <c r="Y130" s="14"/>
      <c r="Z130" s="14"/>
      <c r="AA130" s="14"/>
      <c r="AB130" s="14"/>
      <c r="AC130" s="14"/>
      <c r="AD130" s="14"/>
      <c r="AE130" s="14"/>
      <c r="AF130" s="14"/>
      <c r="AG130" s="14"/>
      <c r="AH130" s="14"/>
      <c r="AI130" s="14"/>
      <c r="AJ130" s="14"/>
      <c r="AK130" s="14"/>
      <c r="AL130" s="14"/>
      <c r="AM130" s="14"/>
      <c r="AN130" s="14"/>
      <c r="AO130" s="14"/>
      <c r="AP130" s="14"/>
      <c r="AQ130" s="14"/>
      <c r="AR130" s="14"/>
      <c r="AS130" s="14"/>
      <c r="AT130" s="14"/>
      <c r="AU130" s="14"/>
      <c r="AV130" s="14"/>
      <c r="AW130" s="14"/>
      <c r="AX130" s="14"/>
      <c r="AY130" s="14"/>
      <c r="AZ130" s="14"/>
      <c r="BA130" s="14"/>
      <c r="BB130" s="14"/>
      <c r="BC130" s="14"/>
      <c r="BD130" s="14"/>
      <c r="BE130" s="14"/>
      <c r="BF130" s="14"/>
      <c r="BG130" s="14"/>
    </row>
    <row r="131" spans="5:59" ht="11.25" hidden="1" customHeight="1" x14ac:dyDescent="0.2">
      <c r="E131" s="14"/>
      <c r="F131" s="14"/>
      <c r="G131" s="14"/>
      <c r="H131" s="14"/>
      <c r="I131" s="14"/>
      <c r="J131" s="14"/>
      <c r="K131" s="14"/>
      <c r="L131" s="14"/>
      <c r="M131" s="14"/>
      <c r="N131" s="14"/>
      <c r="O131" s="14"/>
      <c r="P131" s="14"/>
      <c r="Q131" s="14"/>
      <c r="R131" s="14"/>
      <c r="S131" s="14"/>
      <c r="T131" s="14"/>
      <c r="U131" s="14"/>
      <c r="V131" s="14"/>
      <c r="W131" s="14"/>
      <c r="X131" s="14"/>
      <c r="Y131" s="14"/>
      <c r="Z131" s="14"/>
      <c r="AA131" s="14"/>
      <c r="AB131" s="14"/>
      <c r="AC131" s="14"/>
      <c r="AD131" s="14"/>
      <c r="AE131" s="14"/>
      <c r="AF131" s="14"/>
      <c r="AG131" s="14"/>
      <c r="AH131" s="14"/>
      <c r="AI131" s="14"/>
      <c r="AJ131" s="14"/>
      <c r="AK131" s="14"/>
      <c r="AL131" s="14"/>
      <c r="AM131" s="14"/>
      <c r="AN131" s="14"/>
      <c r="AO131" s="14"/>
      <c r="AP131" s="14"/>
      <c r="AQ131" s="14"/>
      <c r="AR131" s="14"/>
      <c r="AS131" s="14"/>
      <c r="AT131" s="14"/>
      <c r="AU131" s="14"/>
      <c r="AV131" s="14"/>
      <c r="AW131" s="14"/>
      <c r="AX131" s="14"/>
      <c r="AY131" s="14"/>
      <c r="AZ131" s="14"/>
      <c r="BA131" s="14"/>
      <c r="BB131" s="14"/>
      <c r="BC131" s="14"/>
      <c r="BD131" s="14"/>
      <c r="BE131" s="14"/>
      <c r="BF131" s="14"/>
      <c r="BG131" s="14"/>
    </row>
    <row r="132" spans="5:59" ht="11.25" hidden="1" customHeight="1" x14ac:dyDescent="0.2">
      <c r="E132" s="14"/>
      <c r="F132" s="14"/>
      <c r="G132" s="14"/>
      <c r="H132" s="14"/>
      <c r="I132" s="14"/>
      <c r="J132" s="14"/>
      <c r="K132" s="14"/>
      <c r="L132" s="14"/>
      <c r="M132" s="14"/>
      <c r="N132" s="14"/>
      <c r="O132" s="14"/>
      <c r="P132" s="14"/>
      <c r="Q132" s="14"/>
      <c r="R132" s="14"/>
      <c r="S132" s="14"/>
      <c r="T132" s="14"/>
      <c r="U132" s="14"/>
      <c r="V132" s="14"/>
      <c r="W132" s="14"/>
      <c r="X132" s="14"/>
      <c r="Y132" s="14"/>
      <c r="Z132" s="14"/>
      <c r="AA132" s="14"/>
      <c r="AB132" s="14"/>
      <c r="AC132" s="14"/>
      <c r="AD132" s="14"/>
      <c r="AE132" s="14"/>
      <c r="AF132" s="14"/>
      <c r="AG132" s="14"/>
      <c r="AH132" s="14"/>
      <c r="AI132" s="14"/>
      <c r="AJ132" s="14"/>
      <c r="AK132" s="14"/>
      <c r="AL132" s="14"/>
      <c r="AM132" s="14"/>
      <c r="AN132" s="14"/>
      <c r="AO132" s="14"/>
      <c r="AP132" s="14"/>
      <c r="AQ132" s="14"/>
      <c r="AR132" s="14"/>
      <c r="AS132" s="14"/>
      <c r="AT132" s="14"/>
      <c r="AU132" s="14"/>
      <c r="AV132" s="14"/>
      <c r="AW132" s="14"/>
      <c r="AX132" s="14"/>
      <c r="AY132" s="14"/>
      <c r="AZ132" s="14"/>
      <c r="BA132" s="14"/>
      <c r="BB132" s="14"/>
      <c r="BC132" s="14"/>
      <c r="BD132" s="14"/>
      <c r="BE132" s="14"/>
      <c r="BF132" s="14"/>
      <c r="BG132" s="14"/>
    </row>
    <row r="133" spans="5:59" ht="11.25" hidden="1" customHeight="1" x14ac:dyDescent="0.2">
      <c r="E133" s="14"/>
      <c r="F133" s="14"/>
      <c r="G133" s="14"/>
      <c r="H133" s="14"/>
      <c r="I133" s="14"/>
      <c r="J133" s="14"/>
      <c r="K133" s="14"/>
      <c r="L133" s="14"/>
      <c r="M133" s="14"/>
      <c r="N133" s="14"/>
      <c r="O133" s="14"/>
      <c r="P133" s="14"/>
      <c r="Q133" s="14"/>
      <c r="R133" s="14"/>
      <c r="S133" s="14"/>
      <c r="T133" s="14"/>
      <c r="U133" s="14"/>
      <c r="V133" s="14"/>
      <c r="W133" s="14"/>
      <c r="X133" s="14"/>
      <c r="Y133" s="14"/>
      <c r="Z133" s="14"/>
      <c r="AA133" s="14"/>
      <c r="AB133" s="14"/>
      <c r="AC133" s="14"/>
      <c r="AD133" s="14"/>
      <c r="AE133" s="14"/>
      <c r="AF133" s="14"/>
      <c r="AG133" s="14"/>
      <c r="AH133" s="14"/>
      <c r="AI133" s="14"/>
      <c r="AJ133" s="14"/>
      <c r="AK133" s="14"/>
      <c r="AL133" s="14"/>
      <c r="AM133" s="14"/>
      <c r="AN133" s="14"/>
      <c r="AO133" s="14"/>
      <c r="AP133" s="14"/>
      <c r="AQ133" s="14"/>
      <c r="AR133" s="14"/>
      <c r="AS133" s="14"/>
      <c r="AT133" s="14"/>
      <c r="AU133" s="14"/>
      <c r="AV133" s="14"/>
      <c r="AW133" s="14"/>
      <c r="AX133" s="14"/>
      <c r="AY133" s="14"/>
      <c r="AZ133" s="14"/>
      <c r="BA133" s="14"/>
      <c r="BB133" s="14"/>
      <c r="BC133" s="14"/>
      <c r="BD133" s="14"/>
      <c r="BE133" s="14"/>
      <c r="BF133" s="14"/>
      <c r="BG133" s="14"/>
    </row>
    <row r="134" spans="5:59" ht="11.25" hidden="1" customHeight="1" x14ac:dyDescent="0.2">
      <c r="E134" s="14"/>
      <c r="F134" s="14"/>
      <c r="G134" s="14"/>
      <c r="H134" s="14"/>
      <c r="I134" s="14"/>
      <c r="J134" s="14"/>
      <c r="K134" s="14"/>
      <c r="L134" s="14"/>
      <c r="M134" s="14"/>
      <c r="N134" s="14"/>
      <c r="O134" s="14"/>
      <c r="P134" s="14"/>
      <c r="Q134" s="14"/>
      <c r="R134" s="14"/>
      <c r="S134" s="14"/>
      <c r="T134" s="14"/>
      <c r="U134" s="14"/>
      <c r="V134" s="14"/>
      <c r="W134" s="14"/>
      <c r="X134" s="14"/>
      <c r="Y134" s="14"/>
      <c r="Z134" s="14"/>
      <c r="AA134" s="14"/>
      <c r="AB134" s="14"/>
      <c r="AC134" s="14"/>
      <c r="AD134" s="14"/>
      <c r="AE134" s="14"/>
      <c r="AF134" s="14"/>
      <c r="AG134" s="14"/>
      <c r="AH134" s="14"/>
      <c r="AI134" s="14"/>
      <c r="AJ134" s="14"/>
      <c r="AK134" s="14"/>
      <c r="AL134" s="14"/>
      <c r="AM134" s="14"/>
      <c r="AN134" s="14"/>
      <c r="AO134" s="14"/>
      <c r="AP134" s="14"/>
      <c r="AQ134" s="14"/>
      <c r="AR134" s="14"/>
      <c r="AS134" s="14"/>
      <c r="AT134" s="14"/>
      <c r="AU134" s="14"/>
      <c r="AV134" s="14"/>
      <c r="AW134" s="14"/>
      <c r="AX134" s="14"/>
      <c r="AY134" s="14"/>
      <c r="AZ134" s="14"/>
      <c r="BA134" s="14"/>
      <c r="BB134" s="14"/>
      <c r="BC134" s="14"/>
      <c r="BD134" s="14"/>
      <c r="BE134" s="14"/>
      <c r="BF134" s="14"/>
      <c r="BG134" s="14"/>
    </row>
    <row r="135" spans="5:59" ht="11.25" hidden="1" customHeight="1" x14ac:dyDescent="0.2">
      <c r="E135" s="14"/>
      <c r="F135" s="14"/>
      <c r="G135" s="14"/>
      <c r="H135" s="14"/>
      <c r="I135" s="14"/>
      <c r="J135" s="14"/>
      <c r="K135" s="14"/>
      <c r="L135" s="14"/>
      <c r="M135" s="14"/>
      <c r="N135" s="14"/>
      <c r="O135" s="14"/>
      <c r="P135" s="14"/>
      <c r="Q135" s="14"/>
      <c r="R135" s="14"/>
      <c r="S135" s="14"/>
      <c r="T135" s="14"/>
      <c r="U135" s="14"/>
      <c r="V135" s="14"/>
      <c r="W135" s="14"/>
      <c r="X135" s="14"/>
      <c r="Y135" s="14"/>
      <c r="Z135" s="14"/>
      <c r="AA135" s="14"/>
      <c r="AB135" s="14"/>
      <c r="AC135" s="14"/>
      <c r="AD135" s="14"/>
      <c r="AE135" s="14"/>
      <c r="AF135" s="14"/>
      <c r="AG135" s="14"/>
      <c r="AH135" s="14"/>
      <c r="AI135" s="14"/>
      <c r="AJ135" s="14"/>
      <c r="AK135" s="14"/>
      <c r="AL135" s="14"/>
      <c r="AM135" s="14"/>
      <c r="AN135" s="14"/>
      <c r="AO135" s="14"/>
      <c r="AP135" s="14"/>
      <c r="AQ135" s="14"/>
      <c r="AR135" s="14"/>
      <c r="AS135" s="14"/>
      <c r="AT135" s="14"/>
      <c r="AU135" s="14"/>
      <c r="AV135" s="14"/>
      <c r="AW135" s="14"/>
      <c r="AX135" s="14"/>
      <c r="AY135" s="14"/>
      <c r="AZ135" s="14"/>
      <c r="BA135" s="14"/>
      <c r="BB135" s="14"/>
      <c r="BC135" s="14"/>
      <c r="BD135" s="14"/>
      <c r="BE135" s="14"/>
      <c r="BF135" s="14"/>
      <c r="BG135" s="14"/>
    </row>
    <row r="136" spans="5:59" ht="11.25" hidden="1" customHeight="1" x14ac:dyDescent="0.2">
      <c r="E136" s="14"/>
      <c r="F136" s="14"/>
      <c r="G136" s="14"/>
      <c r="H136" s="14"/>
      <c r="I136" s="14"/>
      <c r="J136" s="14"/>
      <c r="K136" s="14"/>
      <c r="L136" s="14"/>
      <c r="M136" s="14"/>
      <c r="N136" s="14"/>
      <c r="O136" s="14"/>
      <c r="P136" s="14"/>
      <c r="Q136" s="14"/>
      <c r="R136" s="14"/>
      <c r="S136" s="14"/>
      <c r="T136" s="14"/>
      <c r="U136" s="14"/>
      <c r="V136" s="14"/>
      <c r="W136" s="14"/>
      <c r="X136" s="14"/>
      <c r="Y136" s="14"/>
      <c r="Z136" s="14"/>
      <c r="AA136" s="14"/>
      <c r="AB136" s="14"/>
      <c r="AC136" s="14"/>
      <c r="AD136" s="14"/>
      <c r="AE136" s="14"/>
      <c r="AF136" s="14"/>
      <c r="AG136" s="14"/>
      <c r="AH136" s="14"/>
      <c r="AI136" s="14"/>
      <c r="AJ136" s="14"/>
      <c r="AK136" s="14"/>
      <c r="AL136" s="14"/>
      <c r="AM136" s="14"/>
      <c r="AN136" s="14"/>
      <c r="AO136" s="14"/>
      <c r="AP136" s="14"/>
      <c r="AQ136" s="14"/>
      <c r="AR136" s="14"/>
      <c r="AS136" s="14"/>
      <c r="AT136" s="14"/>
      <c r="AU136" s="14"/>
      <c r="AV136" s="14"/>
      <c r="AW136" s="14"/>
      <c r="AX136" s="14"/>
      <c r="AY136" s="14"/>
      <c r="AZ136" s="14"/>
      <c r="BA136" s="14"/>
      <c r="BB136" s="14"/>
      <c r="BC136" s="14"/>
      <c r="BD136" s="14"/>
      <c r="BE136" s="14"/>
      <c r="BF136" s="14"/>
      <c r="BG136" s="14"/>
    </row>
    <row r="137" spans="5:59" ht="11.25" hidden="1" customHeight="1" x14ac:dyDescent="0.2">
      <c r="E137" s="14"/>
      <c r="F137" s="14"/>
      <c r="G137" s="14"/>
      <c r="H137" s="14"/>
      <c r="I137" s="14"/>
      <c r="J137" s="14"/>
      <c r="K137" s="14"/>
      <c r="L137" s="14"/>
      <c r="M137" s="14"/>
      <c r="N137" s="14"/>
      <c r="O137" s="14"/>
      <c r="P137" s="14"/>
      <c r="Q137" s="14"/>
      <c r="R137" s="14"/>
      <c r="S137" s="14"/>
      <c r="T137" s="14"/>
      <c r="U137" s="14"/>
      <c r="V137" s="14"/>
      <c r="W137" s="14"/>
      <c r="X137" s="14"/>
      <c r="Y137" s="14"/>
      <c r="Z137" s="14"/>
      <c r="AA137" s="14"/>
      <c r="AB137" s="14"/>
      <c r="AC137" s="14"/>
      <c r="AD137" s="14"/>
      <c r="AE137" s="14"/>
      <c r="AF137" s="14"/>
      <c r="AG137" s="14"/>
      <c r="AH137" s="14"/>
      <c r="AI137" s="14"/>
      <c r="AJ137" s="14"/>
      <c r="AK137" s="14"/>
      <c r="AL137" s="14"/>
      <c r="AM137" s="14"/>
      <c r="AN137" s="14"/>
      <c r="AO137" s="14"/>
      <c r="AP137" s="14"/>
      <c r="AQ137" s="14"/>
      <c r="AR137" s="14"/>
      <c r="AS137" s="14"/>
      <c r="AT137" s="14"/>
      <c r="AU137" s="14"/>
      <c r="AV137" s="14"/>
      <c r="AW137" s="14"/>
      <c r="AX137" s="14"/>
      <c r="AY137" s="14"/>
      <c r="AZ137" s="14"/>
      <c r="BA137" s="14"/>
      <c r="BB137" s="14"/>
      <c r="BC137" s="14"/>
      <c r="BD137" s="14"/>
      <c r="BE137" s="14"/>
      <c r="BF137" s="14"/>
      <c r="BG137" s="14"/>
    </row>
    <row r="138" spans="5:59" ht="11.25" hidden="1" customHeight="1" x14ac:dyDescent="0.2">
      <c r="E138" s="14"/>
      <c r="F138" s="14"/>
      <c r="G138" s="14"/>
      <c r="H138" s="14"/>
      <c r="I138" s="14"/>
      <c r="J138" s="14"/>
      <c r="K138" s="14"/>
      <c r="L138" s="14"/>
      <c r="M138" s="14"/>
      <c r="N138" s="14"/>
      <c r="O138" s="14"/>
      <c r="P138" s="14"/>
      <c r="Q138" s="14"/>
      <c r="R138" s="14"/>
      <c r="S138" s="14"/>
      <c r="T138" s="14"/>
      <c r="U138" s="14"/>
      <c r="V138" s="14"/>
      <c r="W138" s="14"/>
      <c r="X138" s="14"/>
      <c r="Y138" s="14"/>
      <c r="Z138" s="14"/>
      <c r="AA138" s="14"/>
      <c r="AB138" s="14"/>
      <c r="AC138" s="14"/>
      <c r="AD138" s="14"/>
      <c r="AE138" s="14"/>
      <c r="AF138" s="14"/>
      <c r="AG138" s="14"/>
      <c r="AH138" s="14"/>
      <c r="AI138" s="14"/>
      <c r="AJ138" s="14"/>
      <c r="AK138" s="14"/>
      <c r="AL138" s="14"/>
      <c r="AM138" s="14"/>
      <c r="AN138" s="14"/>
      <c r="AO138" s="14"/>
      <c r="AP138" s="14"/>
      <c r="AQ138" s="14"/>
      <c r="AR138" s="14"/>
      <c r="AS138" s="14"/>
      <c r="AT138" s="14"/>
      <c r="AU138" s="14"/>
      <c r="AV138" s="14"/>
      <c r="AW138" s="14"/>
      <c r="AX138" s="14"/>
      <c r="AY138" s="14"/>
      <c r="AZ138" s="14"/>
      <c r="BA138" s="14"/>
      <c r="BB138" s="14"/>
      <c r="BC138" s="14"/>
      <c r="BD138" s="14"/>
      <c r="BE138" s="14"/>
      <c r="BF138" s="14"/>
      <c r="BG138" s="14"/>
    </row>
    <row r="139" spans="5:59" ht="11.25" hidden="1" customHeight="1" x14ac:dyDescent="0.2">
      <c r="E139" s="14"/>
      <c r="F139" s="14"/>
      <c r="G139" s="14"/>
      <c r="H139" s="14"/>
      <c r="I139" s="14"/>
      <c r="J139" s="14"/>
      <c r="K139" s="14"/>
      <c r="L139" s="14"/>
      <c r="M139" s="14"/>
      <c r="N139" s="14"/>
      <c r="O139" s="14"/>
      <c r="P139" s="14"/>
      <c r="Q139" s="14"/>
      <c r="R139" s="14"/>
      <c r="S139" s="14"/>
      <c r="T139" s="14"/>
      <c r="U139" s="14"/>
      <c r="V139" s="14"/>
      <c r="W139" s="14"/>
      <c r="X139" s="14"/>
      <c r="Y139" s="14"/>
      <c r="Z139" s="14"/>
      <c r="AA139" s="14"/>
      <c r="AB139" s="14"/>
      <c r="AC139" s="14"/>
      <c r="AD139" s="14"/>
      <c r="AE139" s="14"/>
      <c r="AF139" s="14"/>
      <c r="AG139" s="14"/>
      <c r="AH139" s="14"/>
      <c r="AI139" s="14"/>
      <c r="AJ139" s="14"/>
      <c r="AK139" s="14"/>
      <c r="AL139" s="14"/>
      <c r="AM139" s="14"/>
      <c r="AN139" s="14"/>
      <c r="AO139" s="14"/>
      <c r="AP139" s="14"/>
      <c r="AQ139" s="14"/>
      <c r="AR139" s="14"/>
      <c r="AS139" s="14"/>
      <c r="AT139" s="14"/>
      <c r="AU139" s="14"/>
      <c r="AV139" s="14"/>
      <c r="AW139" s="14"/>
      <c r="AX139" s="14"/>
      <c r="AY139" s="14"/>
      <c r="AZ139" s="14"/>
      <c r="BA139" s="14"/>
      <c r="BB139" s="14"/>
      <c r="BC139" s="14"/>
      <c r="BD139" s="14"/>
      <c r="BE139" s="14"/>
      <c r="BF139" s="14"/>
      <c r="BG139" s="14"/>
    </row>
    <row r="140" spans="5:59" ht="11.25" hidden="1" customHeight="1" x14ac:dyDescent="0.2">
      <c r="E140" s="14"/>
      <c r="F140" s="14"/>
      <c r="G140" s="14"/>
      <c r="H140" s="14"/>
      <c r="I140" s="14"/>
      <c r="J140" s="14"/>
      <c r="K140" s="14"/>
      <c r="L140" s="14"/>
      <c r="M140" s="14"/>
      <c r="N140" s="14"/>
      <c r="O140" s="14"/>
      <c r="P140" s="14"/>
      <c r="Q140" s="14"/>
      <c r="R140" s="14"/>
      <c r="S140" s="14"/>
      <c r="T140" s="14"/>
      <c r="U140" s="14"/>
      <c r="V140" s="14"/>
      <c r="W140" s="14"/>
      <c r="X140" s="14"/>
      <c r="Y140" s="14"/>
      <c r="Z140" s="14"/>
      <c r="AA140" s="14"/>
      <c r="AB140" s="14"/>
      <c r="AC140" s="14"/>
      <c r="AD140" s="14"/>
      <c r="AE140" s="14"/>
      <c r="AF140" s="14"/>
      <c r="AG140" s="14"/>
      <c r="AH140" s="14"/>
      <c r="AI140" s="14"/>
      <c r="AJ140" s="14"/>
      <c r="AK140" s="14"/>
      <c r="AL140" s="14"/>
      <c r="AM140" s="14"/>
      <c r="AN140" s="14"/>
      <c r="AO140" s="14"/>
      <c r="AP140" s="14"/>
      <c r="AQ140" s="14"/>
      <c r="AR140" s="14"/>
      <c r="AS140" s="14"/>
      <c r="AT140" s="14"/>
      <c r="AU140" s="14"/>
      <c r="AV140" s="14"/>
      <c r="AW140" s="14"/>
      <c r="AX140" s="14"/>
      <c r="AY140" s="14"/>
      <c r="AZ140" s="14"/>
      <c r="BA140" s="14"/>
      <c r="BB140" s="14"/>
      <c r="BC140" s="14"/>
      <c r="BD140" s="14"/>
      <c r="BE140" s="14"/>
      <c r="BF140" s="14"/>
      <c r="BG140" s="14"/>
    </row>
    <row r="141" spans="5:59" ht="11.25" hidden="1" customHeight="1" x14ac:dyDescent="0.2">
      <c r="E141" s="14"/>
      <c r="F141" s="14"/>
      <c r="G141" s="14"/>
      <c r="H141" s="14"/>
      <c r="I141" s="14"/>
      <c r="J141" s="14"/>
      <c r="K141" s="14"/>
      <c r="L141" s="14"/>
      <c r="M141" s="14"/>
      <c r="N141" s="14"/>
      <c r="O141" s="14"/>
      <c r="P141" s="14"/>
      <c r="Q141" s="14"/>
      <c r="R141" s="14"/>
      <c r="S141" s="14"/>
      <c r="T141" s="14"/>
      <c r="U141" s="14"/>
      <c r="V141" s="14"/>
      <c r="W141" s="14"/>
      <c r="X141" s="14"/>
      <c r="Y141" s="14"/>
      <c r="Z141" s="14"/>
      <c r="AA141" s="14"/>
      <c r="AB141" s="14"/>
      <c r="AC141" s="14"/>
      <c r="AD141" s="14"/>
      <c r="AE141" s="14"/>
      <c r="AF141" s="14"/>
      <c r="AG141" s="14"/>
      <c r="AH141" s="14"/>
      <c r="AI141" s="14"/>
      <c r="AJ141" s="14"/>
      <c r="AK141" s="14"/>
      <c r="AL141" s="14"/>
      <c r="AM141" s="14"/>
      <c r="AN141" s="14"/>
      <c r="AO141" s="14"/>
      <c r="AP141" s="14"/>
      <c r="AQ141" s="14"/>
      <c r="AR141" s="14"/>
      <c r="AS141" s="14"/>
      <c r="AT141" s="14"/>
      <c r="AU141" s="14"/>
      <c r="AV141" s="14"/>
      <c r="AW141" s="14"/>
      <c r="AX141" s="14"/>
      <c r="AY141" s="14"/>
      <c r="AZ141" s="14"/>
      <c r="BA141" s="14"/>
      <c r="BB141" s="14"/>
      <c r="BC141" s="14"/>
      <c r="BD141" s="14"/>
      <c r="BE141" s="14"/>
      <c r="BF141" s="14"/>
      <c r="BG141" s="14"/>
    </row>
    <row r="142" spans="5:59" ht="11.25" hidden="1" customHeight="1" x14ac:dyDescent="0.2">
      <c r="E142" s="14"/>
      <c r="F142" s="14"/>
      <c r="G142" s="14"/>
      <c r="H142" s="14"/>
      <c r="I142" s="14"/>
      <c r="J142" s="14"/>
      <c r="K142" s="14"/>
      <c r="L142" s="14"/>
      <c r="M142" s="14"/>
      <c r="N142" s="14"/>
      <c r="O142" s="14"/>
      <c r="P142" s="14"/>
      <c r="Q142" s="14"/>
      <c r="R142" s="14"/>
      <c r="S142" s="14"/>
      <c r="T142" s="14"/>
      <c r="U142" s="14"/>
      <c r="V142" s="14"/>
      <c r="W142" s="14"/>
      <c r="X142" s="14"/>
      <c r="Y142" s="14"/>
      <c r="Z142" s="14"/>
      <c r="AA142" s="14"/>
      <c r="AB142" s="14"/>
      <c r="AC142" s="14"/>
      <c r="AD142" s="14"/>
      <c r="AE142" s="14"/>
      <c r="AF142" s="14"/>
      <c r="AG142" s="14"/>
      <c r="AH142" s="14"/>
      <c r="AI142" s="14"/>
      <c r="AJ142" s="14"/>
      <c r="AK142" s="14"/>
      <c r="AL142" s="14"/>
      <c r="AM142" s="14"/>
      <c r="AN142" s="14"/>
      <c r="AO142" s="14"/>
      <c r="AP142" s="14"/>
      <c r="AQ142" s="14"/>
      <c r="AR142" s="14"/>
      <c r="AS142" s="14"/>
      <c r="AT142" s="14"/>
      <c r="AU142" s="14"/>
      <c r="AV142" s="14"/>
      <c r="AW142" s="14"/>
      <c r="AX142" s="14"/>
      <c r="AY142" s="14"/>
      <c r="AZ142" s="14"/>
      <c r="BA142" s="14"/>
      <c r="BB142" s="14"/>
      <c r="BC142" s="14"/>
      <c r="BD142" s="14"/>
      <c r="BE142" s="14"/>
      <c r="BF142" s="14"/>
      <c r="BG142" s="14"/>
    </row>
    <row r="143" spans="5:59" ht="11.25" hidden="1" customHeight="1" x14ac:dyDescent="0.2">
      <c r="E143" s="14"/>
      <c r="F143" s="14"/>
      <c r="G143" s="14"/>
      <c r="H143" s="14"/>
      <c r="I143" s="14"/>
      <c r="J143" s="14"/>
      <c r="K143" s="14"/>
      <c r="L143" s="14"/>
      <c r="M143" s="14"/>
      <c r="N143" s="14"/>
      <c r="O143" s="14"/>
      <c r="P143" s="14"/>
      <c r="Q143" s="14"/>
      <c r="R143" s="14"/>
      <c r="S143" s="14"/>
      <c r="T143" s="14"/>
      <c r="U143" s="14"/>
      <c r="V143" s="14"/>
      <c r="W143" s="14"/>
      <c r="X143" s="14"/>
      <c r="Y143" s="14"/>
      <c r="Z143" s="14"/>
      <c r="AA143" s="14"/>
      <c r="AB143" s="14"/>
      <c r="AC143" s="14"/>
      <c r="AD143" s="14"/>
      <c r="AE143" s="14"/>
      <c r="AF143" s="14"/>
      <c r="AG143" s="14"/>
      <c r="AH143" s="14"/>
      <c r="AI143" s="14"/>
      <c r="AJ143" s="14"/>
      <c r="AK143" s="14"/>
      <c r="AL143" s="14"/>
      <c r="AM143" s="14"/>
      <c r="AN143" s="14"/>
      <c r="AO143" s="14"/>
      <c r="AP143" s="14"/>
      <c r="AQ143" s="14"/>
      <c r="AR143" s="14"/>
      <c r="AS143" s="14"/>
      <c r="AT143" s="14"/>
      <c r="AU143" s="14"/>
      <c r="AV143" s="14"/>
      <c r="AW143" s="14"/>
      <c r="AX143" s="14"/>
      <c r="AY143" s="14"/>
      <c r="AZ143" s="14"/>
      <c r="BA143" s="14"/>
      <c r="BB143" s="14"/>
      <c r="BC143" s="14"/>
      <c r="BD143" s="14"/>
      <c r="BE143" s="14"/>
      <c r="BF143" s="14"/>
      <c r="BG143" s="14"/>
    </row>
    <row r="144" spans="5:59" ht="11.25" hidden="1" customHeight="1" x14ac:dyDescent="0.2">
      <c r="E144" s="14"/>
      <c r="F144" s="14"/>
      <c r="G144" s="14"/>
      <c r="H144" s="14"/>
      <c r="I144" s="14"/>
      <c r="J144" s="14"/>
      <c r="K144" s="14"/>
      <c r="L144" s="14"/>
      <c r="M144" s="14"/>
      <c r="N144" s="14"/>
      <c r="O144" s="14"/>
      <c r="P144" s="14"/>
      <c r="Q144" s="14"/>
      <c r="R144" s="14"/>
      <c r="S144" s="14"/>
      <c r="T144" s="14"/>
      <c r="U144" s="14"/>
      <c r="V144" s="14"/>
      <c r="W144" s="14"/>
      <c r="X144" s="14"/>
      <c r="Y144" s="14"/>
      <c r="Z144" s="14"/>
      <c r="AA144" s="14"/>
      <c r="AB144" s="14"/>
      <c r="AC144" s="14"/>
      <c r="AD144" s="14"/>
      <c r="AE144" s="14"/>
      <c r="AF144" s="14"/>
      <c r="AG144" s="14"/>
      <c r="AH144" s="14"/>
      <c r="AI144" s="14"/>
      <c r="AJ144" s="14"/>
      <c r="AK144" s="14"/>
      <c r="AL144" s="14"/>
      <c r="AM144" s="14"/>
      <c r="AN144" s="14"/>
      <c r="AO144" s="14"/>
      <c r="AP144" s="14"/>
      <c r="AQ144" s="14"/>
      <c r="AR144" s="14"/>
      <c r="AS144" s="14"/>
      <c r="AT144" s="14"/>
      <c r="AU144" s="14"/>
      <c r="AV144" s="14"/>
      <c r="AW144" s="14"/>
      <c r="AX144" s="14"/>
      <c r="AY144" s="14"/>
      <c r="AZ144" s="14"/>
      <c r="BA144" s="14"/>
      <c r="BB144" s="14"/>
      <c r="BC144" s="14"/>
      <c r="BD144" s="14"/>
      <c r="BE144" s="14"/>
      <c r="BF144" s="14"/>
      <c r="BG144" s="14"/>
    </row>
    <row r="145" spans="5:59" ht="11.25" hidden="1" customHeight="1" x14ac:dyDescent="0.2">
      <c r="E145" s="14"/>
      <c r="F145" s="14"/>
      <c r="G145" s="14"/>
      <c r="H145" s="14"/>
      <c r="I145" s="14"/>
      <c r="J145" s="14"/>
      <c r="K145" s="14"/>
      <c r="L145" s="14"/>
      <c r="M145" s="14"/>
      <c r="N145" s="14"/>
      <c r="O145" s="14"/>
      <c r="P145" s="14"/>
      <c r="Q145" s="14"/>
      <c r="R145" s="14"/>
      <c r="S145" s="14"/>
      <c r="T145" s="14"/>
      <c r="U145" s="14"/>
      <c r="V145" s="14"/>
      <c r="W145" s="14"/>
      <c r="X145" s="14"/>
      <c r="Y145" s="14"/>
      <c r="Z145" s="14"/>
      <c r="AA145" s="14"/>
      <c r="AB145" s="14"/>
      <c r="AC145" s="14"/>
      <c r="AD145" s="14"/>
      <c r="AE145" s="14"/>
      <c r="AF145" s="14"/>
      <c r="AG145" s="14"/>
      <c r="AH145" s="14"/>
      <c r="AI145" s="14"/>
      <c r="AJ145" s="14"/>
      <c r="AK145" s="14"/>
      <c r="AL145" s="14"/>
      <c r="AM145" s="14"/>
      <c r="AN145" s="14"/>
      <c r="AO145" s="14"/>
      <c r="AP145" s="14"/>
      <c r="AQ145" s="14"/>
      <c r="AR145" s="14"/>
      <c r="AS145" s="14"/>
      <c r="AT145" s="14"/>
      <c r="AU145" s="14"/>
      <c r="AV145" s="14"/>
      <c r="AW145" s="14"/>
      <c r="AX145" s="14"/>
      <c r="AY145" s="14"/>
      <c r="AZ145" s="14"/>
      <c r="BA145" s="14"/>
      <c r="BB145" s="14"/>
      <c r="BC145" s="14"/>
      <c r="BD145" s="14"/>
      <c r="BE145" s="14"/>
      <c r="BF145" s="14"/>
      <c r="BG145" s="14"/>
    </row>
    <row r="146" spans="5:59" ht="11.25" hidden="1" customHeight="1" x14ac:dyDescent="0.2">
      <c r="E146" s="14"/>
      <c r="F146" s="14"/>
      <c r="G146" s="14"/>
      <c r="H146" s="14"/>
      <c r="I146" s="14"/>
      <c r="J146" s="14"/>
      <c r="K146" s="14"/>
      <c r="L146" s="14"/>
      <c r="M146" s="14"/>
      <c r="N146" s="14"/>
      <c r="O146" s="14"/>
      <c r="P146" s="14"/>
      <c r="Q146" s="14"/>
      <c r="R146" s="14"/>
      <c r="S146" s="14"/>
      <c r="T146" s="14"/>
      <c r="U146" s="14"/>
      <c r="V146" s="14"/>
      <c r="W146" s="14"/>
      <c r="X146" s="14"/>
      <c r="Y146" s="14"/>
      <c r="Z146" s="14"/>
      <c r="AA146" s="14"/>
      <c r="AB146" s="14"/>
      <c r="AC146" s="14"/>
      <c r="AD146" s="14"/>
      <c r="AE146" s="14"/>
      <c r="AF146" s="14"/>
      <c r="AG146" s="14"/>
      <c r="AH146" s="14"/>
      <c r="AI146" s="14"/>
      <c r="AJ146" s="14"/>
      <c r="AK146" s="14"/>
      <c r="AL146" s="14"/>
      <c r="AM146" s="14"/>
      <c r="AN146" s="14"/>
      <c r="AO146" s="14"/>
      <c r="AP146" s="14"/>
      <c r="AQ146" s="14"/>
      <c r="AR146" s="14"/>
      <c r="AS146" s="14"/>
      <c r="AT146" s="14"/>
      <c r="AU146" s="14"/>
      <c r="AV146" s="14"/>
      <c r="AW146" s="14"/>
      <c r="AX146" s="14"/>
      <c r="AY146" s="14"/>
      <c r="AZ146" s="14"/>
      <c r="BA146" s="14"/>
      <c r="BB146" s="14"/>
      <c r="BC146" s="14"/>
      <c r="BD146" s="14"/>
      <c r="BE146" s="14"/>
      <c r="BF146" s="14"/>
      <c r="BG146" s="14"/>
    </row>
    <row r="147" spans="5:59" ht="11.25" hidden="1" customHeight="1" x14ac:dyDescent="0.2">
      <c r="E147" s="14"/>
      <c r="F147" s="14"/>
      <c r="G147" s="14"/>
      <c r="H147" s="14"/>
      <c r="I147" s="14"/>
      <c r="J147" s="14"/>
      <c r="K147" s="14"/>
      <c r="L147" s="14"/>
      <c r="M147" s="14"/>
      <c r="N147" s="14"/>
      <c r="O147" s="14"/>
      <c r="P147" s="14"/>
      <c r="Q147" s="14"/>
      <c r="R147" s="14"/>
      <c r="S147" s="14"/>
      <c r="T147" s="14"/>
      <c r="U147" s="14"/>
      <c r="V147" s="14"/>
      <c r="W147" s="14"/>
      <c r="X147" s="14"/>
      <c r="Y147" s="14"/>
      <c r="Z147" s="14"/>
      <c r="AA147" s="14"/>
      <c r="AB147" s="14"/>
      <c r="AC147" s="14"/>
      <c r="AD147" s="14"/>
      <c r="AE147" s="14"/>
      <c r="AF147" s="14"/>
      <c r="AG147" s="14"/>
      <c r="AH147" s="14"/>
      <c r="AI147" s="14"/>
      <c r="AJ147" s="14"/>
      <c r="AK147" s="14"/>
      <c r="AL147" s="14"/>
      <c r="AM147" s="14"/>
      <c r="AN147" s="14"/>
      <c r="AO147" s="14"/>
      <c r="AP147" s="14"/>
      <c r="AQ147" s="14"/>
      <c r="AR147" s="14"/>
      <c r="AS147" s="14"/>
      <c r="AT147" s="14"/>
      <c r="AU147" s="14"/>
      <c r="AV147" s="14"/>
      <c r="AW147" s="14"/>
      <c r="AX147" s="14"/>
      <c r="AY147" s="14"/>
      <c r="AZ147" s="14"/>
      <c r="BA147" s="14"/>
      <c r="BB147" s="14"/>
      <c r="BC147" s="14"/>
      <c r="BD147" s="14"/>
      <c r="BE147" s="14"/>
      <c r="BF147" s="14"/>
      <c r="BG147" s="14"/>
    </row>
    <row r="148" spans="5:59" ht="11.25" hidden="1" customHeight="1" x14ac:dyDescent="0.2">
      <c r="E148" s="14"/>
      <c r="F148" s="14"/>
      <c r="G148" s="14"/>
      <c r="H148" s="14"/>
      <c r="I148" s="14"/>
      <c r="J148" s="14"/>
      <c r="K148" s="14"/>
      <c r="L148" s="14"/>
      <c r="M148" s="14"/>
      <c r="N148" s="14"/>
      <c r="O148" s="14"/>
      <c r="P148" s="14"/>
      <c r="Q148" s="14"/>
      <c r="R148" s="14"/>
      <c r="S148" s="14"/>
      <c r="T148" s="14"/>
      <c r="U148" s="14"/>
      <c r="V148" s="14"/>
      <c r="W148" s="14"/>
      <c r="X148" s="14"/>
      <c r="Y148" s="14"/>
      <c r="Z148" s="14"/>
      <c r="AA148" s="14"/>
      <c r="AB148" s="14"/>
      <c r="AC148" s="14"/>
      <c r="AD148" s="14"/>
      <c r="AE148" s="14"/>
      <c r="AF148" s="14"/>
      <c r="AG148" s="14"/>
      <c r="AH148" s="14"/>
      <c r="AI148" s="14"/>
      <c r="AJ148" s="14"/>
      <c r="AK148" s="14"/>
      <c r="AL148" s="14"/>
      <c r="AM148" s="14"/>
      <c r="AN148" s="14"/>
      <c r="AO148" s="14"/>
      <c r="AP148" s="14"/>
      <c r="AQ148" s="14"/>
      <c r="AR148" s="14"/>
      <c r="AS148" s="14"/>
      <c r="AT148" s="14"/>
      <c r="AU148" s="14"/>
      <c r="AV148" s="14"/>
      <c r="AW148" s="14"/>
      <c r="AX148" s="14"/>
      <c r="AY148" s="14"/>
      <c r="AZ148" s="14"/>
      <c r="BA148" s="14"/>
      <c r="BB148" s="14"/>
      <c r="BC148" s="14"/>
      <c r="BD148" s="14"/>
      <c r="BE148" s="14"/>
      <c r="BF148" s="14"/>
      <c r="BG148" s="14"/>
    </row>
    <row r="149" spans="5:59" ht="11.25" hidden="1" customHeight="1" x14ac:dyDescent="0.2">
      <c r="E149" s="14"/>
      <c r="F149" s="14"/>
      <c r="G149" s="14"/>
      <c r="H149" s="14"/>
      <c r="I149" s="14"/>
      <c r="J149" s="14"/>
      <c r="K149" s="14"/>
      <c r="L149" s="14"/>
      <c r="M149" s="14"/>
      <c r="N149" s="14"/>
      <c r="O149" s="14"/>
      <c r="P149" s="14"/>
      <c r="Q149" s="14"/>
      <c r="R149" s="14"/>
      <c r="S149" s="14"/>
      <c r="T149" s="14"/>
      <c r="U149" s="14"/>
      <c r="V149" s="14"/>
      <c r="W149" s="14"/>
      <c r="X149" s="14"/>
      <c r="Y149" s="14"/>
      <c r="Z149" s="14"/>
      <c r="AA149" s="14"/>
      <c r="AB149" s="14"/>
      <c r="AC149" s="14"/>
      <c r="AD149" s="14"/>
      <c r="AE149" s="14"/>
      <c r="AF149" s="14"/>
      <c r="AG149" s="14"/>
      <c r="AH149" s="14"/>
      <c r="AI149" s="14"/>
      <c r="AJ149" s="14"/>
      <c r="AK149" s="14"/>
      <c r="AL149" s="14"/>
      <c r="AM149" s="14"/>
      <c r="AN149" s="14"/>
      <c r="AO149" s="14"/>
      <c r="AP149" s="14"/>
      <c r="AQ149" s="14"/>
      <c r="AR149" s="14"/>
      <c r="AS149" s="14"/>
      <c r="AT149" s="14"/>
      <c r="AU149" s="14"/>
      <c r="AV149" s="14"/>
      <c r="AW149" s="14"/>
      <c r="AX149" s="14"/>
      <c r="AY149" s="14"/>
      <c r="AZ149" s="14"/>
      <c r="BA149" s="14"/>
      <c r="BB149" s="14"/>
      <c r="BC149" s="14"/>
      <c r="BD149" s="14"/>
      <c r="BE149" s="14"/>
      <c r="BF149" s="14"/>
      <c r="BG149" s="14"/>
    </row>
    <row r="150" spans="5:59" ht="11.25" hidden="1" customHeight="1" x14ac:dyDescent="0.2">
      <c r="E150" s="14"/>
      <c r="F150" s="14"/>
      <c r="G150" s="14"/>
      <c r="H150" s="14"/>
      <c r="I150" s="14"/>
      <c r="J150" s="14"/>
      <c r="K150" s="14"/>
      <c r="L150" s="14"/>
      <c r="M150" s="14"/>
      <c r="N150" s="14"/>
      <c r="O150" s="14"/>
      <c r="P150" s="14"/>
      <c r="Q150" s="14"/>
      <c r="R150" s="14"/>
      <c r="S150" s="14"/>
      <c r="T150" s="14"/>
      <c r="U150" s="14"/>
      <c r="V150" s="14"/>
      <c r="W150" s="14"/>
      <c r="X150" s="14"/>
      <c r="Y150" s="14"/>
      <c r="Z150" s="14"/>
      <c r="AA150" s="14"/>
      <c r="AB150" s="14"/>
      <c r="AC150" s="14"/>
      <c r="AD150" s="14"/>
      <c r="AE150" s="14"/>
      <c r="AF150" s="14"/>
      <c r="AG150" s="14"/>
      <c r="AH150" s="14"/>
      <c r="AI150" s="14"/>
      <c r="AJ150" s="14"/>
      <c r="AK150" s="14"/>
      <c r="AL150" s="14"/>
      <c r="AM150" s="14"/>
      <c r="AN150" s="14"/>
      <c r="AO150" s="14"/>
      <c r="AP150" s="14"/>
      <c r="AQ150" s="14"/>
      <c r="AR150" s="14"/>
      <c r="AS150" s="14"/>
      <c r="AT150" s="14"/>
      <c r="AU150" s="14"/>
      <c r="AV150" s="14"/>
      <c r="AW150" s="14"/>
      <c r="AX150" s="14"/>
      <c r="AY150" s="14"/>
      <c r="AZ150" s="14"/>
      <c r="BA150" s="14"/>
      <c r="BB150" s="14"/>
      <c r="BC150" s="14"/>
      <c r="BD150" s="14"/>
      <c r="BE150" s="14"/>
      <c r="BF150" s="14"/>
      <c r="BG150" s="14"/>
    </row>
    <row r="151" spans="5:59" ht="11.25" hidden="1" customHeight="1" x14ac:dyDescent="0.2">
      <c r="E151" s="14"/>
      <c r="F151" s="14"/>
      <c r="G151" s="14"/>
      <c r="H151" s="14"/>
      <c r="I151" s="14"/>
      <c r="J151" s="14"/>
      <c r="K151" s="14"/>
      <c r="L151" s="14"/>
      <c r="M151" s="14"/>
      <c r="N151" s="14"/>
      <c r="O151" s="14"/>
      <c r="P151" s="14"/>
      <c r="Q151" s="14"/>
      <c r="R151" s="14"/>
      <c r="S151" s="14"/>
      <c r="T151" s="14"/>
      <c r="U151" s="14"/>
      <c r="V151" s="14"/>
      <c r="W151" s="14"/>
      <c r="X151" s="14"/>
      <c r="Y151" s="14"/>
      <c r="Z151" s="14"/>
      <c r="AA151" s="14"/>
      <c r="AB151" s="14"/>
      <c r="AC151" s="14"/>
      <c r="AD151" s="14"/>
      <c r="AE151" s="14"/>
      <c r="AF151" s="14"/>
      <c r="AG151" s="14"/>
      <c r="AH151" s="14"/>
      <c r="AI151" s="14"/>
      <c r="AJ151" s="14"/>
      <c r="AK151" s="14"/>
      <c r="AL151" s="14"/>
      <c r="AM151" s="14"/>
      <c r="AN151" s="14"/>
      <c r="AO151" s="14"/>
      <c r="AP151" s="14"/>
      <c r="AQ151" s="14"/>
      <c r="AR151" s="14"/>
      <c r="AS151" s="14"/>
      <c r="AT151" s="14"/>
      <c r="AU151" s="14"/>
      <c r="AV151" s="14"/>
      <c r="AW151" s="14"/>
      <c r="AX151" s="14"/>
      <c r="AY151" s="14"/>
      <c r="AZ151" s="14"/>
      <c r="BA151" s="14"/>
      <c r="BB151" s="14"/>
      <c r="BC151" s="14"/>
      <c r="BD151" s="14"/>
      <c r="BE151" s="14"/>
      <c r="BF151" s="14"/>
      <c r="BG151" s="14"/>
    </row>
    <row r="152" spans="5:59" ht="11.25" hidden="1" customHeight="1" x14ac:dyDescent="0.2">
      <c r="E152" s="14"/>
      <c r="F152" s="14"/>
      <c r="G152" s="14"/>
      <c r="H152" s="14"/>
      <c r="I152" s="14"/>
      <c r="J152" s="14"/>
      <c r="K152" s="14"/>
      <c r="L152" s="14"/>
      <c r="M152" s="14"/>
      <c r="N152" s="14"/>
      <c r="O152" s="14"/>
      <c r="P152" s="14"/>
      <c r="Q152" s="14"/>
      <c r="R152" s="14"/>
      <c r="S152" s="14"/>
      <c r="T152" s="14"/>
      <c r="U152" s="14"/>
      <c r="V152" s="14"/>
      <c r="W152" s="14"/>
      <c r="X152" s="14"/>
      <c r="Y152" s="14"/>
      <c r="Z152" s="14"/>
      <c r="AA152" s="14"/>
      <c r="AB152" s="14"/>
      <c r="AC152" s="14"/>
      <c r="AD152" s="14"/>
      <c r="AE152" s="14"/>
      <c r="AF152" s="14"/>
      <c r="AG152" s="14"/>
      <c r="AH152" s="14"/>
      <c r="AI152" s="14"/>
      <c r="AJ152" s="14"/>
      <c r="AK152" s="14"/>
      <c r="AL152" s="14"/>
      <c r="AM152" s="14"/>
      <c r="AN152" s="14"/>
      <c r="AO152" s="14"/>
      <c r="AP152" s="14"/>
      <c r="AQ152" s="14"/>
      <c r="AR152" s="14"/>
      <c r="AS152" s="14"/>
      <c r="AT152" s="14"/>
      <c r="AU152" s="14"/>
      <c r="AV152" s="14"/>
      <c r="AW152" s="14"/>
      <c r="AX152" s="14"/>
      <c r="AY152" s="14"/>
      <c r="AZ152" s="14"/>
      <c r="BA152" s="14"/>
      <c r="BB152" s="14"/>
      <c r="BC152" s="14"/>
      <c r="BD152" s="14"/>
      <c r="BE152" s="14"/>
      <c r="BF152" s="14"/>
      <c r="BG152" s="14"/>
    </row>
    <row r="153" spans="5:59" ht="11.25" hidden="1" customHeight="1" x14ac:dyDescent="0.2">
      <c r="E153" s="14"/>
      <c r="F153" s="14"/>
      <c r="G153" s="14"/>
      <c r="H153" s="14"/>
      <c r="I153" s="14"/>
      <c r="J153" s="14"/>
      <c r="K153" s="14"/>
      <c r="L153" s="14"/>
      <c r="M153" s="14"/>
      <c r="N153" s="14"/>
      <c r="O153" s="14"/>
      <c r="P153" s="14"/>
      <c r="Q153" s="14"/>
      <c r="R153" s="14"/>
      <c r="S153" s="14"/>
      <c r="T153" s="14"/>
      <c r="U153" s="14"/>
      <c r="V153" s="14"/>
      <c r="W153" s="14"/>
      <c r="X153" s="14"/>
      <c r="Y153" s="14"/>
      <c r="Z153" s="14"/>
      <c r="AA153" s="14"/>
      <c r="AB153" s="14"/>
      <c r="AC153" s="14"/>
      <c r="AD153" s="14"/>
      <c r="AE153" s="14"/>
      <c r="AF153" s="14"/>
      <c r="AG153" s="14"/>
      <c r="AH153" s="14"/>
      <c r="AI153" s="14"/>
      <c r="AJ153" s="14"/>
      <c r="AK153" s="14"/>
      <c r="AL153" s="14"/>
      <c r="AM153" s="14"/>
      <c r="AN153" s="14"/>
      <c r="AO153" s="14"/>
      <c r="AP153" s="14"/>
      <c r="AQ153" s="14"/>
      <c r="AR153" s="14"/>
      <c r="AS153" s="14"/>
      <c r="AT153" s="14"/>
      <c r="AU153" s="14"/>
      <c r="AV153" s="14"/>
      <c r="AW153" s="14"/>
      <c r="AX153" s="14"/>
      <c r="AY153" s="14"/>
      <c r="AZ153" s="14"/>
      <c r="BA153" s="14"/>
      <c r="BB153" s="14"/>
      <c r="BC153" s="14"/>
      <c r="BD153" s="14"/>
      <c r="BE153" s="14"/>
      <c r="BF153" s="14"/>
      <c r="BG153" s="14"/>
    </row>
    <row r="154" spans="5:59" ht="11.25" hidden="1" customHeight="1" x14ac:dyDescent="0.2">
      <c r="E154" s="14"/>
      <c r="F154" s="14"/>
      <c r="G154" s="14"/>
      <c r="H154" s="14"/>
      <c r="I154" s="14"/>
      <c r="J154" s="14"/>
      <c r="K154" s="14"/>
      <c r="L154" s="14"/>
      <c r="M154" s="14"/>
      <c r="N154" s="14"/>
      <c r="O154" s="14"/>
      <c r="P154" s="14"/>
      <c r="Q154" s="14"/>
      <c r="R154" s="14"/>
      <c r="S154" s="14"/>
      <c r="T154" s="14"/>
      <c r="U154" s="14"/>
      <c r="V154" s="14"/>
      <c r="W154" s="14"/>
      <c r="X154" s="14"/>
      <c r="Y154" s="14"/>
      <c r="Z154" s="14"/>
      <c r="AA154" s="14"/>
      <c r="AB154" s="14"/>
      <c r="AC154" s="14"/>
      <c r="AD154" s="14"/>
      <c r="AE154" s="14"/>
      <c r="AF154" s="14"/>
      <c r="AG154" s="14"/>
      <c r="AH154" s="14"/>
      <c r="AI154" s="14"/>
      <c r="AJ154" s="14"/>
      <c r="AK154" s="14"/>
      <c r="AL154" s="14"/>
      <c r="AM154" s="14"/>
      <c r="AN154" s="14"/>
      <c r="AO154" s="14"/>
      <c r="AP154" s="14"/>
      <c r="AQ154" s="14"/>
      <c r="AR154" s="14"/>
      <c r="AS154" s="14"/>
      <c r="AT154" s="14"/>
      <c r="AU154" s="14"/>
      <c r="AV154" s="14"/>
      <c r="AW154" s="14"/>
      <c r="AX154" s="14"/>
      <c r="AY154" s="14"/>
      <c r="AZ154" s="14"/>
      <c r="BA154" s="14"/>
      <c r="BB154" s="14"/>
      <c r="BC154" s="14"/>
      <c r="BD154" s="14"/>
      <c r="BE154" s="14"/>
      <c r="BF154" s="14"/>
      <c r="BG154" s="14"/>
    </row>
    <row r="155" spans="5:59" ht="11.25" hidden="1" customHeight="1" x14ac:dyDescent="0.2">
      <c r="E155" s="14"/>
      <c r="F155" s="14"/>
      <c r="G155" s="14"/>
      <c r="H155" s="14"/>
      <c r="I155" s="14"/>
      <c r="J155" s="14"/>
      <c r="K155" s="14"/>
      <c r="L155" s="14"/>
      <c r="M155" s="14"/>
      <c r="N155" s="14"/>
      <c r="O155" s="14"/>
      <c r="P155" s="14"/>
      <c r="Q155" s="14"/>
      <c r="R155" s="14"/>
      <c r="S155" s="14"/>
      <c r="T155" s="14"/>
      <c r="U155" s="14"/>
      <c r="V155" s="14"/>
      <c r="W155" s="14"/>
      <c r="X155" s="14"/>
      <c r="Y155" s="14"/>
      <c r="Z155" s="14"/>
      <c r="AA155" s="14"/>
      <c r="AB155" s="14"/>
      <c r="AC155" s="14"/>
      <c r="AD155" s="14"/>
      <c r="AE155" s="14"/>
      <c r="AF155" s="14"/>
      <c r="AG155" s="14"/>
      <c r="AH155" s="14"/>
      <c r="AI155" s="14"/>
      <c r="AJ155" s="14"/>
      <c r="AK155" s="14"/>
      <c r="AL155" s="14"/>
      <c r="AM155" s="14"/>
      <c r="AN155" s="14"/>
      <c r="AO155" s="14"/>
      <c r="AP155" s="14"/>
      <c r="AQ155" s="14"/>
      <c r="AR155" s="14"/>
      <c r="AS155" s="14"/>
      <c r="AT155" s="14"/>
      <c r="AU155" s="14"/>
      <c r="AV155" s="14"/>
      <c r="AW155" s="14"/>
      <c r="AX155" s="14"/>
      <c r="AY155" s="14"/>
      <c r="AZ155" s="14"/>
      <c r="BA155" s="14"/>
      <c r="BB155" s="14"/>
      <c r="BC155" s="14"/>
      <c r="BD155" s="14"/>
      <c r="BE155" s="14"/>
      <c r="BF155" s="14"/>
      <c r="BG155" s="14"/>
    </row>
    <row r="156" spans="5:59" ht="11.25" hidden="1" customHeight="1" x14ac:dyDescent="0.2">
      <c r="E156" s="14"/>
      <c r="F156" s="14"/>
      <c r="G156" s="14"/>
      <c r="H156" s="14"/>
      <c r="I156" s="14"/>
      <c r="J156" s="14"/>
      <c r="K156" s="14"/>
      <c r="L156" s="14"/>
      <c r="M156" s="14"/>
      <c r="N156" s="14"/>
      <c r="O156" s="14"/>
      <c r="P156" s="14"/>
      <c r="Q156" s="14"/>
      <c r="R156" s="14"/>
      <c r="S156" s="14"/>
      <c r="T156" s="14"/>
      <c r="U156" s="14"/>
      <c r="V156" s="14"/>
      <c r="W156" s="14"/>
      <c r="X156" s="14"/>
      <c r="Y156" s="14"/>
      <c r="Z156" s="14"/>
      <c r="AA156" s="14"/>
      <c r="AB156" s="14"/>
      <c r="AC156" s="14"/>
      <c r="AD156" s="14"/>
      <c r="AE156" s="14"/>
      <c r="AF156" s="14"/>
      <c r="AG156" s="14"/>
      <c r="AH156" s="14"/>
      <c r="AI156" s="14"/>
      <c r="AJ156" s="14"/>
      <c r="AK156" s="14"/>
      <c r="AL156" s="14"/>
      <c r="AM156" s="14"/>
      <c r="AN156" s="14"/>
      <c r="AO156" s="14"/>
      <c r="AP156" s="14"/>
      <c r="AQ156" s="14"/>
      <c r="AR156" s="14"/>
      <c r="AS156" s="14"/>
      <c r="AT156" s="14"/>
      <c r="AU156" s="14"/>
      <c r="AV156" s="14"/>
      <c r="AW156" s="14"/>
      <c r="AX156" s="14"/>
      <c r="AY156" s="14"/>
      <c r="AZ156" s="14"/>
      <c r="BA156" s="14"/>
      <c r="BB156" s="14"/>
      <c r="BC156" s="14"/>
      <c r="BD156" s="14"/>
      <c r="BE156" s="14"/>
      <c r="BF156" s="14"/>
      <c r="BG156" s="14"/>
    </row>
    <row r="157" spans="5:59" ht="11.25" hidden="1" customHeight="1" x14ac:dyDescent="0.2">
      <c r="E157" s="14"/>
      <c r="F157" s="14"/>
      <c r="G157" s="14"/>
      <c r="H157" s="14"/>
      <c r="I157" s="14"/>
      <c r="J157" s="14"/>
      <c r="K157" s="14"/>
      <c r="L157" s="14"/>
      <c r="M157" s="14"/>
      <c r="N157" s="14"/>
      <c r="O157" s="14"/>
      <c r="P157" s="14"/>
      <c r="Q157" s="14"/>
      <c r="R157" s="14"/>
      <c r="S157" s="14"/>
      <c r="T157" s="14"/>
      <c r="U157" s="14"/>
      <c r="V157" s="14"/>
      <c r="W157" s="14"/>
      <c r="X157" s="14"/>
      <c r="Y157" s="14"/>
      <c r="Z157" s="14"/>
      <c r="AA157" s="14"/>
      <c r="AB157" s="14"/>
      <c r="AC157" s="14"/>
      <c r="AD157" s="14"/>
      <c r="AE157" s="14"/>
      <c r="AF157" s="14"/>
      <c r="AG157" s="14"/>
      <c r="AH157" s="14"/>
      <c r="AI157" s="14"/>
      <c r="AJ157" s="14"/>
      <c r="AK157" s="14"/>
      <c r="AL157" s="14"/>
      <c r="AM157" s="14"/>
      <c r="AN157" s="14"/>
      <c r="AO157" s="14"/>
      <c r="AP157" s="14"/>
      <c r="AQ157" s="14"/>
      <c r="AR157" s="14"/>
      <c r="AS157" s="14"/>
      <c r="AT157" s="14"/>
      <c r="AU157" s="14"/>
      <c r="AV157" s="14"/>
      <c r="AW157" s="14"/>
      <c r="AX157" s="14"/>
      <c r="AY157" s="14"/>
      <c r="AZ157" s="14"/>
      <c r="BA157" s="14"/>
      <c r="BB157" s="14"/>
      <c r="BC157" s="14"/>
      <c r="BD157" s="14"/>
      <c r="BE157" s="14"/>
      <c r="BF157" s="14"/>
      <c r="BG157" s="14"/>
    </row>
    <row r="158" spans="5:59" ht="11.25" hidden="1" customHeight="1" x14ac:dyDescent="0.2">
      <c r="E158" s="14"/>
      <c r="F158" s="14"/>
      <c r="G158" s="14"/>
      <c r="H158" s="14"/>
      <c r="I158" s="14"/>
      <c r="J158" s="14"/>
      <c r="K158" s="14"/>
      <c r="L158" s="14"/>
      <c r="M158" s="14"/>
      <c r="N158" s="14"/>
      <c r="O158" s="14"/>
      <c r="P158" s="14"/>
      <c r="Q158" s="14"/>
      <c r="R158" s="14"/>
      <c r="S158" s="14"/>
      <c r="T158" s="14"/>
      <c r="U158" s="14"/>
      <c r="V158" s="14"/>
      <c r="W158" s="14"/>
      <c r="X158" s="14"/>
      <c r="Y158" s="14"/>
      <c r="Z158" s="14"/>
      <c r="AA158" s="14"/>
      <c r="AB158" s="14"/>
      <c r="AC158" s="14"/>
      <c r="AD158" s="14"/>
      <c r="AE158" s="14"/>
      <c r="AF158" s="14"/>
      <c r="AG158" s="14"/>
      <c r="AH158" s="14"/>
      <c r="AI158" s="14"/>
      <c r="AJ158" s="14"/>
      <c r="AK158" s="14"/>
      <c r="AL158" s="14"/>
      <c r="AM158" s="14"/>
      <c r="AN158" s="14"/>
      <c r="AO158" s="14"/>
      <c r="AP158" s="14"/>
      <c r="AQ158" s="14"/>
      <c r="AR158" s="14"/>
      <c r="AS158" s="14"/>
      <c r="AT158" s="14"/>
      <c r="AU158" s="14"/>
      <c r="AV158" s="14"/>
      <c r="AW158" s="14"/>
      <c r="AX158" s="14"/>
      <c r="AY158" s="14"/>
      <c r="AZ158" s="14"/>
      <c r="BA158" s="14"/>
      <c r="BB158" s="14"/>
      <c r="BC158" s="14"/>
      <c r="BD158" s="14"/>
      <c r="BE158" s="14"/>
      <c r="BF158" s="14"/>
      <c r="BG158" s="14"/>
    </row>
    <row r="159" spans="5:59" ht="11.25" hidden="1" customHeight="1" x14ac:dyDescent="0.2">
      <c r="E159" s="14"/>
      <c r="F159" s="14"/>
      <c r="G159" s="14"/>
      <c r="H159" s="14"/>
      <c r="I159" s="14"/>
      <c r="J159" s="14"/>
      <c r="K159" s="14"/>
      <c r="L159" s="14"/>
      <c r="M159" s="14"/>
      <c r="N159" s="14"/>
      <c r="O159" s="14"/>
      <c r="P159" s="14"/>
      <c r="Q159" s="14"/>
      <c r="R159" s="14"/>
      <c r="S159" s="14"/>
      <c r="T159" s="14"/>
      <c r="U159" s="14"/>
      <c r="V159" s="14"/>
      <c r="W159" s="14"/>
      <c r="X159" s="14"/>
      <c r="Y159" s="14"/>
      <c r="Z159" s="14"/>
      <c r="AA159" s="14"/>
      <c r="AB159" s="14"/>
      <c r="AC159" s="14"/>
      <c r="AD159" s="14"/>
      <c r="AE159" s="14"/>
      <c r="AF159" s="14"/>
      <c r="AG159" s="14"/>
      <c r="AH159" s="14"/>
      <c r="AI159" s="14"/>
      <c r="AJ159" s="14"/>
      <c r="AK159" s="14"/>
      <c r="AL159" s="14"/>
      <c r="AM159" s="14"/>
      <c r="AN159" s="14"/>
      <c r="AO159" s="14"/>
      <c r="AP159" s="14"/>
      <c r="AQ159" s="14"/>
      <c r="AR159" s="14"/>
      <c r="AS159" s="14"/>
      <c r="AT159" s="14"/>
      <c r="AU159" s="14"/>
      <c r="AV159" s="14"/>
      <c r="AW159" s="14"/>
      <c r="AX159" s="14"/>
      <c r="AY159" s="14"/>
      <c r="AZ159" s="14"/>
      <c r="BA159" s="14"/>
      <c r="BB159" s="14"/>
      <c r="BC159" s="14"/>
      <c r="BD159" s="14"/>
      <c r="BE159" s="14"/>
      <c r="BF159" s="14"/>
      <c r="BG159" s="14"/>
    </row>
    <row r="160" spans="5:59" ht="11.25" hidden="1" customHeight="1" x14ac:dyDescent="0.2">
      <c r="E160" s="14"/>
      <c r="F160" s="14"/>
      <c r="G160" s="14"/>
      <c r="H160" s="14"/>
      <c r="I160" s="14"/>
      <c r="J160" s="14"/>
      <c r="K160" s="14"/>
      <c r="L160" s="14"/>
      <c r="M160" s="14"/>
      <c r="N160" s="14"/>
      <c r="O160" s="14"/>
      <c r="P160" s="14"/>
      <c r="Q160" s="14"/>
      <c r="R160" s="14"/>
      <c r="S160" s="14"/>
      <c r="T160" s="14"/>
      <c r="U160" s="14"/>
      <c r="V160" s="14"/>
      <c r="W160" s="14"/>
      <c r="X160" s="14"/>
      <c r="Y160" s="14"/>
      <c r="Z160" s="14"/>
      <c r="AA160" s="14"/>
      <c r="AB160" s="14"/>
      <c r="AC160" s="14"/>
      <c r="AD160" s="14"/>
      <c r="AE160" s="14"/>
      <c r="AF160" s="14"/>
      <c r="AG160" s="14"/>
      <c r="AH160" s="14"/>
      <c r="AI160" s="14"/>
      <c r="AJ160" s="14"/>
      <c r="AK160" s="14"/>
      <c r="AL160" s="14"/>
      <c r="AM160" s="14"/>
      <c r="AN160" s="14"/>
      <c r="AO160" s="14"/>
      <c r="AP160" s="14"/>
      <c r="AQ160" s="14"/>
      <c r="AR160" s="14"/>
      <c r="AS160" s="14"/>
      <c r="AT160" s="14"/>
      <c r="AU160" s="14"/>
      <c r="AV160" s="14"/>
      <c r="AW160" s="14"/>
      <c r="AX160" s="14"/>
      <c r="AY160" s="14"/>
      <c r="AZ160" s="14"/>
      <c r="BA160" s="14"/>
      <c r="BB160" s="14"/>
      <c r="BC160" s="14"/>
      <c r="BD160" s="14"/>
      <c r="BE160" s="14"/>
      <c r="BF160" s="14"/>
      <c r="BG160" s="14"/>
    </row>
    <row r="161" spans="5:59" ht="11.25" hidden="1" customHeight="1" x14ac:dyDescent="0.2">
      <c r="E161" s="14"/>
      <c r="F161" s="14"/>
      <c r="G161" s="14"/>
      <c r="H161" s="14"/>
      <c r="I161" s="14"/>
      <c r="J161" s="14"/>
      <c r="K161" s="14"/>
      <c r="L161" s="14"/>
      <c r="M161" s="14"/>
      <c r="N161" s="14"/>
      <c r="O161" s="14"/>
      <c r="P161" s="14"/>
      <c r="Q161" s="14"/>
      <c r="R161" s="14"/>
      <c r="S161" s="14"/>
      <c r="T161" s="14"/>
      <c r="U161" s="14"/>
      <c r="V161" s="14"/>
      <c r="W161" s="14"/>
      <c r="X161" s="14"/>
      <c r="Y161" s="14"/>
      <c r="Z161" s="14"/>
      <c r="AA161" s="14"/>
      <c r="AB161" s="14"/>
      <c r="AC161" s="14"/>
      <c r="AD161" s="14"/>
      <c r="AE161" s="14"/>
      <c r="AF161" s="14"/>
      <c r="AG161" s="14"/>
      <c r="AH161" s="14"/>
      <c r="AI161" s="14"/>
      <c r="AJ161" s="14"/>
      <c r="AK161" s="14"/>
      <c r="AL161" s="14"/>
      <c r="AM161" s="14"/>
      <c r="AN161" s="14"/>
      <c r="AO161" s="14"/>
      <c r="AP161" s="14"/>
      <c r="AQ161" s="14"/>
      <c r="AR161" s="14"/>
      <c r="AS161" s="14"/>
      <c r="AT161" s="14"/>
      <c r="AU161" s="14"/>
      <c r="AV161" s="14"/>
      <c r="AW161" s="14"/>
      <c r="AX161" s="14"/>
      <c r="AY161" s="14"/>
      <c r="AZ161" s="14"/>
      <c r="BA161" s="14"/>
      <c r="BB161" s="14"/>
      <c r="BC161" s="14"/>
      <c r="BD161" s="14"/>
      <c r="BE161" s="14"/>
      <c r="BF161" s="14"/>
      <c r="BG161" s="14"/>
    </row>
    <row r="162" spans="5:59" ht="11.25" hidden="1" customHeight="1" x14ac:dyDescent="0.2">
      <c r="E162" s="14"/>
      <c r="F162" s="14"/>
      <c r="G162" s="14"/>
      <c r="H162" s="14"/>
      <c r="I162" s="14"/>
      <c r="J162" s="14"/>
      <c r="K162" s="14"/>
      <c r="L162" s="14"/>
      <c r="M162" s="14"/>
      <c r="N162" s="14"/>
      <c r="O162" s="14"/>
      <c r="P162" s="14"/>
      <c r="Q162" s="14"/>
      <c r="R162" s="14"/>
      <c r="S162" s="14"/>
      <c r="T162" s="14"/>
      <c r="U162" s="14"/>
      <c r="V162" s="14"/>
      <c r="W162" s="14"/>
      <c r="X162" s="14"/>
      <c r="Y162" s="14"/>
      <c r="Z162" s="14"/>
      <c r="AA162" s="14"/>
      <c r="AB162" s="14"/>
      <c r="AC162" s="14"/>
      <c r="AD162" s="14"/>
      <c r="AE162" s="14"/>
      <c r="AF162" s="14"/>
      <c r="AG162" s="14"/>
      <c r="AH162" s="14"/>
      <c r="AI162" s="14"/>
      <c r="AJ162" s="14"/>
      <c r="AK162" s="14"/>
      <c r="AL162" s="14"/>
      <c r="AM162" s="14"/>
      <c r="AN162" s="14"/>
      <c r="AO162" s="14"/>
      <c r="AP162" s="14"/>
      <c r="AQ162" s="14"/>
      <c r="AR162" s="14"/>
      <c r="AS162" s="14"/>
      <c r="AT162" s="14"/>
      <c r="AU162" s="14"/>
      <c r="AV162" s="14"/>
      <c r="AW162" s="14"/>
      <c r="AX162" s="14"/>
      <c r="AY162" s="14"/>
      <c r="AZ162" s="14"/>
      <c r="BA162" s="14"/>
      <c r="BB162" s="14"/>
      <c r="BC162" s="14"/>
      <c r="BD162" s="14"/>
      <c r="BE162" s="14"/>
      <c r="BF162" s="14"/>
      <c r="BG162" s="14"/>
    </row>
    <row r="163" spans="5:59" ht="11.25" hidden="1" customHeight="1" x14ac:dyDescent="0.2">
      <c r="E163" s="14"/>
      <c r="F163" s="14"/>
      <c r="G163" s="14"/>
      <c r="H163" s="14"/>
      <c r="I163" s="14"/>
      <c r="J163" s="14"/>
      <c r="K163" s="14"/>
      <c r="L163" s="14"/>
      <c r="M163" s="14"/>
      <c r="N163" s="14"/>
      <c r="O163" s="14"/>
      <c r="P163" s="14"/>
      <c r="Q163" s="14"/>
      <c r="R163" s="14"/>
      <c r="S163" s="14"/>
      <c r="T163" s="14"/>
      <c r="U163" s="14"/>
      <c r="V163" s="14"/>
      <c r="W163" s="14"/>
      <c r="X163" s="14"/>
      <c r="Y163" s="14"/>
      <c r="Z163" s="14"/>
      <c r="AA163" s="14"/>
      <c r="AB163" s="14"/>
      <c r="AC163" s="14"/>
      <c r="AD163" s="14"/>
      <c r="AE163" s="14"/>
      <c r="AF163" s="14"/>
      <c r="AG163" s="14"/>
      <c r="AH163" s="14"/>
      <c r="AI163" s="14"/>
      <c r="AJ163" s="14"/>
      <c r="AK163" s="14"/>
      <c r="AL163" s="14"/>
      <c r="AM163" s="14"/>
      <c r="AN163" s="14"/>
      <c r="AO163" s="14"/>
      <c r="AP163" s="14"/>
      <c r="AQ163" s="14"/>
      <c r="AR163" s="14"/>
      <c r="AS163" s="14"/>
      <c r="AT163" s="14"/>
      <c r="AU163" s="14"/>
      <c r="AV163" s="14"/>
      <c r="AW163" s="14"/>
      <c r="AX163" s="14"/>
      <c r="AY163" s="14"/>
      <c r="AZ163" s="14"/>
      <c r="BA163" s="14"/>
      <c r="BB163" s="14"/>
      <c r="BC163" s="14"/>
      <c r="BD163" s="14"/>
      <c r="BE163" s="14"/>
      <c r="BF163" s="14"/>
      <c r="BG163" s="14"/>
    </row>
    <row r="164" spans="5:59" ht="11.25" hidden="1" customHeight="1" x14ac:dyDescent="0.2">
      <c r="E164" s="14"/>
      <c r="F164" s="14"/>
      <c r="G164" s="14"/>
      <c r="H164" s="14"/>
      <c r="I164" s="14"/>
      <c r="J164" s="14"/>
      <c r="K164" s="14"/>
      <c r="L164" s="14"/>
      <c r="M164" s="14"/>
      <c r="N164" s="14"/>
      <c r="O164" s="14"/>
      <c r="P164" s="14"/>
      <c r="Q164" s="14"/>
      <c r="R164" s="14"/>
      <c r="S164" s="14"/>
      <c r="T164" s="14"/>
      <c r="U164" s="14"/>
      <c r="V164" s="14"/>
      <c r="W164" s="14"/>
      <c r="X164" s="14"/>
      <c r="Y164" s="14"/>
      <c r="Z164" s="14"/>
      <c r="AA164" s="14"/>
      <c r="AB164" s="14"/>
      <c r="AC164" s="14"/>
      <c r="AD164" s="14"/>
      <c r="AE164" s="14"/>
      <c r="AF164" s="14"/>
      <c r="AG164" s="14"/>
      <c r="AH164" s="14"/>
      <c r="AI164" s="14"/>
      <c r="AJ164" s="14"/>
      <c r="AK164" s="14"/>
      <c r="AL164" s="14"/>
      <c r="AM164" s="14"/>
      <c r="AN164" s="14"/>
      <c r="AO164" s="14"/>
      <c r="AP164" s="14"/>
      <c r="AQ164" s="14"/>
      <c r="AR164" s="14"/>
      <c r="AS164" s="14"/>
      <c r="AT164" s="14"/>
      <c r="AU164" s="14"/>
      <c r="AV164" s="14"/>
      <c r="AW164" s="14"/>
      <c r="AX164" s="14"/>
      <c r="AY164" s="14"/>
      <c r="AZ164" s="14"/>
      <c r="BA164" s="14"/>
      <c r="BB164" s="14"/>
      <c r="BC164" s="14"/>
      <c r="BD164" s="14"/>
      <c r="BE164" s="14"/>
      <c r="BF164" s="14"/>
      <c r="BG164" s="14"/>
    </row>
    <row r="165" spans="5:59" ht="11.25" hidden="1" customHeight="1" x14ac:dyDescent="0.2">
      <c r="E165" s="14"/>
      <c r="F165" s="14"/>
      <c r="G165" s="14"/>
      <c r="H165" s="14"/>
      <c r="I165" s="14"/>
      <c r="J165" s="14"/>
      <c r="K165" s="14"/>
      <c r="L165" s="14"/>
      <c r="M165" s="14"/>
      <c r="N165" s="14"/>
      <c r="O165" s="14"/>
      <c r="P165" s="14"/>
      <c r="Q165" s="14"/>
      <c r="R165" s="14"/>
      <c r="S165" s="14"/>
      <c r="T165" s="14"/>
      <c r="U165" s="14"/>
      <c r="V165" s="14"/>
      <c r="W165" s="14"/>
      <c r="X165" s="14"/>
      <c r="Y165" s="14"/>
      <c r="Z165" s="14"/>
      <c r="AA165" s="14"/>
      <c r="AB165" s="14"/>
      <c r="AC165" s="14"/>
      <c r="AD165" s="14"/>
      <c r="AE165" s="14"/>
      <c r="AF165" s="14"/>
      <c r="AG165" s="14"/>
      <c r="AH165" s="14"/>
      <c r="AI165" s="14"/>
      <c r="AJ165" s="14"/>
      <c r="AK165" s="14"/>
      <c r="AL165" s="14"/>
      <c r="AM165" s="14"/>
      <c r="AN165" s="14"/>
      <c r="AO165" s="14"/>
      <c r="AP165" s="14"/>
      <c r="AQ165" s="14"/>
      <c r="AR165" s="14"/>
      <c r="AS165" s="14"/>
      <c r="AT165" s="14"/>
      <c r="AU165" s="14"/>
      <c r="AV165" s="14"/>
      <c r="AW165" s="14"/>
      <c r="AX165" s="14"/>
      <c r="AY165" s="14"/>
      <c r="AZ165" s="14"/>
      <c r="BA165" s="14"/>
      <c r="BB165" s="14"/>
      <c r="BC165" s="14"/>
      <c r="BD165" s="14"/>
      <c r="BE165" s="14"/>
      <c r="BF165" s="14"/>
      <c r="BG165" s="14"/>
    </row>
    <row r="166" spans="5:59" ht="11.25" hidden="1" customHeight="1" x14ac:dyDescent="0.2">
      <c r="E166" s="14"/>
      <c r="F166" s="14"/>
      <c r="G166" s="14"/>
      <c r="H166" s="14"/>
      <c r="I166" s="14"/>
      <c r="J166" s="14"/>
      <c r="K166" s="14"/>
      <c r="L166" s="14"/>
      <c r="M166" s="14"/>
      <c r="N166" s="14"/>
      <c r="O166" s="14"/>
      <c r="P166" s="14"/>
      <c r="Q166" s="14"/>
      <c r="R166" s="14"/>
      <c r="S166" s="14"/>
      <c r="T166" s="14"/>
      <c r="U166" s="14"/>
      <c r="V166" s="14"/>
      <c r="W166" s="14"/>
      <c r="X166" s="14"/>
      <c r="Y166" s="14"/>
      <c r="Z166" s="14"/>
      <c r="AA166" s="14"/>
      <c r="AB166" s="14"/>
      <c r="AC166" s="14"/>
      <c r="AD166" s="14"/>
      <c r="AE166" s="14"/>
      <c r="AF166" s="14"/>
      <c r="AG166" s="14"/>
      <c r="AH166" s="14"/>
      <c r="AI166" s="14"/>
      <c r="AJ166" s="14"/>
      <c r="AK166" s="14"/>
      <c r="AL166" s="14"/>
      <c r="AM166" s="14"/>
      <c r="AN166" s="14"/>
      <c r="AO166" s="14"/>
      <c r="AP166" s="14"/>
      <c r="AQ166" s="14"/>
      <c r="AR166" s="14"/>
      <c r="AS166" s="14"/>
      <c r="AT166" s="14"/>
      <c r="AU166" s="14"/>
      <c r="AV166" s="14"/>
      <c r="AW166" s="14"/>
      <c r="AX166" s="14"/>
      <c r="AY166" s="14"/>
      <c r="AZ166" s="14"/>
      <c r="BA166" s="14"/>
      <c r="BB166" s="14"/>
      <c r="BC166" s="14"/>
      <c r="BD166" s="14"/>
      <c r="BE166" s="14"/>
      <c r="BF166" s="14"/>
      <c r="BG166" s="14"/>
    </row>
    <row r="167" spans="5:59" ht="11.25" hidden="1" customHeight="1" x14ac:dyDescent="0.2">
      <c r="E167" s="14"/>
      <c r="F167" s="14"/>
      <c r="G167" s="14"/>
      <c r="H167" s="14"/>
      <c r="I167" s="14"/>
      <c r="J167" s="14"/>
      <c r="K167" s="14"/>
      <c r="L167" s="14"/>
      <c r="M167" s="14"/>
      <c r="N167" s="14"/>
      <c r="O167" s="14"/>
      <c r="P167" s="14"/>
      <c r="Q167" s="14"/>
      <c r="R167" s="14"/>
      <c r="S167" s="14"/>
      <c r="T167" s="14"/>
      <c r="U167" s="14"/>
      <c r="V167" s="14"/>
      <c r="W167" s="14"/>
      <c r="X167" s="14"/>
      <c r="Y167" s="14"/>
      <c r="Z167" s="14"/>
      <c r="AA167" s="14"/>
      <c r="AB167" s="14"/>
      <c r="AC167" s="14"/>
      <c r="AD167" s="14"/>
      <c r="AE167" s="14"/>
      <c r="AF167" s="14"/>
      <c r="AG167" s="14"/>
      <c r="AH167" s="14"/>
      <c r="AI167" s="14"/>
      <c r="AJ167" s="14"/>
      <c r="AK167" s="14"/>
      <c r="AL167" s="14"/>
      <c r="AM167" s="14"/>
      <c r="AN167" s="14"/>
      <c r="AO167" s="14"/>
      <c r="AP167" s="14"/>
      <c r="AQ167" s="14"/>
      <c r="AR167" s="14"/>
      <c r="AS167" s="14"/>
      <c r="AT167" s="14"/>
      <c r="AU167" s="14"/>
      <c r="AV167" s="14"/>
      <c r="AW167" s="14"/>
      <c r="AX167" s="14"/>
      <c r="AY167" s="14"/>
      <c r="AZ167" s="14"/>
      <c r="BA167" s="14"/>
      <c r="BB167" s="14"/>
      <c r="BC167" s="14"/>
      <c r="BD167" s="14"/>
      <c r="BE167" s="14"/>
      <c r="BF167" s="14"/>
      <c r="BG167" s="14"/>
    </row>
    <row r="168" spans="5:59" ht="11.25" hidden="1" customHeight="1" x14ac:dyDescent="0.2">
      <c r="E168" s="14"/>
      <c r="F168" s="14"/>
      <c r="G168" s="14"/>
      <c r="H168" s="14"/>
      <c r="I168" s="14"/>
      <c r="J168" s="14"/>
      <c r="K168" s="14"/>
      <c r="L168" s="14"/>
      <c r="M168" s="14"/>
      <c r="N168" s="14"/>
      <c r="O168" s="14"/>
      <c r="P168" s="14"/>
      <c r="Q168" s="14"/>
      <c r="R168" s="14"/>
      <c r="S168" s="14"/>
      <c r="T168" s="14"/>
      <c r="U168" s="14"/>
      <c r="V168" s="14"/>
      <c r="W168" s="14"/>
      <c r="X168" s="14"/>
      <c r="Y168" s="14"/>
      <c r="Z168" s="14"/>
      <c r="AA168" s="14"/>
      <c r="AB168" s="14"/>
      <c r="AC168" s="14"/>
      <c r="AD168" s="14"/>
      <c r="AE168" s="14"/>
      <c r="AF168" s="14"/>
      <c r="AG168" s="14"/>
      <c r="AH168" s="14"/>
      <c r="AI168" s="14"/>
      <c r="AJ168" s="14"/>
      <c r="AK168" s="14"/>
      <c r="AL168" s="14"/>
      <c r="AM168" s="14"/>
      <c r="AN168" s="14"/>
      <c r="AO168" s="14"/>
      <c r="AP168" s="14"/>
      <c r="AQ168" s="14"/>
      <c r="AR168" s="14"/>
      <c r="AS168" s="14"/>
      <c r="AT168" s="14"/>
      <c r="AU168" s="14"/>
      <c r="AV168" s="14"/>
      <c r="AW168" s="14"/>
      <c r="AX168" s="14"/>
      <c r="AY168" s="14"/>
      <c r="AZ168" s="14"/>
      <c r="BA168" s="14"/>
      <c r="BB168" s="14"/>
      <c r="BC168" s="14"/>
      <c r="BD168" s="14"/>
      <c r="BE168" s="14"/>
      <c r="BF168" s="14"/>
      <c r="BG168" s="14"/>
    </row>
    <row r="169" spans="5:59" ht="11.25" hidden="1" customHeight="1" x14ac:dyDescent="0.2">
      <c r="E169" s="14"/>
      <c r="F169" s="14"/>
      <c r="G169" s="14"/>
      <c r="H169" s="14"/>
      <c r="I169" s="14"/>
      <c r="J169" s="14"/>
      <c r="K169" s="14"/>
      <c r="L169" s="14"/>
      <c r="M169" s="14"/>
      <c r="N169" s="14"/>
      <c r="O169" s="14"/>
      <c r="P169" s="14"/>
      <c r="Q169" s="14"/>
      <c r="R169" s="14"/>
      <c r="S169" s="14"/>
      <c r="T169" s="14"/>
      <c r="U169" s="14"/>
      <c r="V169" s="14"/>
      <c r="W169" s="14"/>
      <c r="X169" s="14"/>
      <c r="Y169" s="14"/>
      <c r="Z169" s="14"/>
      <c r="AA169" s="14"/>
      <c r="AB169" s="14"/>
      <c r="AC169" s="14"/>
      <c r="AD169" s="14"/>
      <c r="AE169" s="14"/>
      <c r="AF169" s="14"/>
      <c r="AG169" s="14"/>
      <c r="AH169" s="14"/>
      <c r="AI169" s="14"/>
      <c r="AJ169" s="14"/>
      <c r="AK169" s="14"/>
      <c r="AL169" s="14"/>
      <c r="AM169" s="14"/>
      <c r="AN169" s="14"/>
      <c r="AO169" s="14"/>
      <c r="AP169" s="14"/>
      <c r="AQ169" s="14"/>
      <c r="AR169" s="14"/>
      <c r="AS169" s="14"/>
      <c r="AT169" s="14"/>
      <c r="AU169" s="14"/>
      <c r="AV169" s="14"/>
      <c r="AW169" s="14"/>
      <c r="AX169" s="14"/>
      <c r="AY169" s="14"/>
      <c r="AZ169" s="14"/>
      <c r="BA169" s="14"/>
      <c r="BB169" s="14"/>
      <c r="BC169" s="14"/>
      <c r="BD169" s="14"/>
      <c r="BE169" s="14"/>
      <c r="BF169" s="14"/>
      <c r="BG169" s="14"/>
    </row>
    <row r="170" spans="5:59" ht="11.25" customHeight="1" x14ac:dyDescent="0.2"/>
  </sheetData>
  <sheetProtection selectLockedCells="1"/>
  <protectedRanges>
    <protectedRange sqref="B6:B7 B9 D12 B27:B40 B13 D14:D17 B3:B4" name="Område1"/>
  </protectedRanges>
  <mergeCells count="8">
    <mergeCell ref="B3:D3"/>
    <mergeCell ref="A9:A10"/>
    <mergeCell ref="B4:D4"/>
    <mergeCell ref="B5:D5"/>
    <mergeCell ref="B6:D6"/>
    <mergeCell ref="B8:D8"/>
    <mergeCell ref="B9:D10"/>
    <mergeCell ref="B7:D7"/>
  </mergeCells>
  <phoneticPr fontId="0" type="noConversion"/>
  <dataValidations xWindow="185" yWindow="277" count="16">
    <dataValidation type="list" allowBlank="1" showInputMessage="1" showErrorMessage="1" sqref="B27 B40 B36:B37" xr:uid="{00000000-0002-0000-0000-000000000000}">
      <formula1>"Ja,Nej"</formula1>
    </dataValidation>
    <dataValidation type="list" allowBlank="1" showInputMessage="1" showErrorMessage="1" sqref="B38" xr:uid="{00000000-0002-0000-0000-000001000000}">
      <formula1>"Nej,Aluminium,Plyfa"</formula1>
    </dataValidation>
    <dataValidation allowBlank="1" showErrorMessage="1" sqref="B4" xr:uid="{00000000-0002-0000-0000-000002000000}"/>
    <dataValidation type="list" allowBlank="1" showInputMessage="1" showErrorMessage="1" sqref="B32" xr:uid="{00000000-0002-0000-0000-000003000000}">
      <formula1>"Inga,Universal (50493), Iveco (50503)"</formula1>
    </dataValidation>
    <dataValidation type="list" allowBlank="1" showInputMessage="1" showErrorMessage="1" sqref="B25" xr:uid="{00000000-0002-0000-0000-000004000000}">
      <formula1>"Båge,Rak,Ingen"</formula1>
    </dataValidation>
    <dataValidation type="list" allowBlank="1" showInputMessage="1" showErrorMessage="1" sqref="B30" xr:uid="{00000000-0002-0000-0000-000005000000}">
      <formula1>"80 mm,130 mm,160 mm"</formula1>
    </dataValidation>
    <dataValidation type="list" allowBlank="1" showInputMessage="1" showErrorMessage="1" sqref="B24" xr:uid="{00000000-0002-0000-0000-000006000000}">
      <formula1>"300,400,500,600"</formula1>
    </dataValidation>
    <dataValidation type="list" allowBlank="1" showInputMessage="1" showErrorMessage="1" prompt="Bilmärke måste anges" sqref="B14" xr:uid="{00000000-0002-0000-0000-000007000000}">
      <formula1>"Citroén Jumper, Fiat Ducato, Ford Transit, Iveco Daily, MB Sprinter, Nissan NV400, Opel Movano, Peugeot Boxer, Renault Master, VW Crafter, VW Transporter, Övriga"</formula1>
    </dataValidation>
    <dataValidation type="whole" allowBlank="1" showInputMessage="1" showErrorMessage="1" errorTitle="Min 400 mm, Max 1800 mm" prompt="Maxhöjd båge 1400 mm" sqref="B26" xr:uid="{00000000-0002-0000-0000-000008000000}">
      <formula1>400</formula1>
      <formula2>1800</formula2>
    </dataValidation>
    <dataValidation type="list" allowBlank="1" showInputMessage="1" showErrorMessage="1" sqref="B39" xr:uid="{00000000-0002-0000-0000-000009000000}">
      <formula1>"Enkelhjul,Dubbelhjul,Nej"</formula1>
    </dataValidation>
    <dataValidation type="list" allowBlank="1" showInputMessage="1" showErrorMessage="1" sqref="B15" xr:uid="{00000000-0002-0000-0000-00000A000000}">
      <formula1>"DH,EH"</formula1>
    </dataValidation>
    <dataValidation type="list" allowBlank="1" showInputMessage="1" showErrorMessage="1" sqref="B16" xr:uid="{00000000-0002-0000-0000-00000B000000}">
      <formula1>"L1,L2,L25,L3,L4,L5"</formula1>
    </dataValidation>
    <dataValidation type="list" allowBlank="1" showInputMessage="1" showErrorMessage="1" sqref="B28" xr:uid="{00000000-0002-0000-0000-00000C000000}">
      <formula1>"Ja,Nej,Ingen"</formula1>
    </dataValidation>
    <dataValidation type="list" allowBlank="1" showInputMessage="1" showErrorMessage="1" sqref="B18:B19" xr:uid="{00000000-0002-0000-0000-00000D000000}">
      <formula1>"Delat centrerat,Delat förskjuten,Hel sida"</formula1>
    </dataValidation>
    <dataValidation type="whole" operator="greaterThanOrEqual" allowBlank="1" showInputMessage="1" showErrorMessage="1" sqref="B20:B21" xr:uid="{00000000-0002-0000-0000-00000E000000}">
      <formula1>600</formula1>
    </dataValidation>
    <dataValidation type="list" allowBlank="1" showErrorMessage="1" sqref="B3:D3" xr:uid="{32F8B8B6-EFE1-4C85-9EAE-C6ED7D1A0FF2}">
      <formula1>"Beställning,Förfrågan"</formula1>
    </dataValidation>
  </dataValidations>
  <pageMargins left="0.70866141732283472" right="0.23622047244094491" top="1.5748031496062993" bottom="0.35433070866141736" header="0.70866141732283472" footer="0.11811023622047245"/>
  <pageSetup paperSize="9" orientation="portrait" r:id="rId1"/>
  <headerFooter alignWithMargins="0">
    <oddHeader xml:space="preserve">&amp;L&amp;G </oddHead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75"/>
  <sheetViews>
    <sheetView workbookViewId="0">
      <selection activeCell="P1" sqref="P1"/>
    </sheetView>
  </sheetViews>
  <sheetFormatPr defaultRowHeight="15" x14ac:dyDescent="0.2"/>
  <sheetData>
    <row r="1" spans="1:15" ht="25.5" x14ac:dyDescent="0.2">
      <c r="A1" s="2" t="s">
        <v>31</v>
      </c>
      <c r="B1" s="3" t="s">
        <v>37</v>
      </c>
      <c r="C1" s="4" t="s">
        <v>1</v>
      </c>
      <c r="D1" s="4">
        <v>3000</v>
      </c>
      <c r="E1" s="5">
        <v>8</v>
      </c>
      <c r="F1" s="1"/>
      <c r="G1" s="1" t="b">
        <f>IF(Startsida!$B$14="Citroén Jumper",IF(Startsida!$B$15="EH",IF(Startsida!$B$16="L1",IF(Startsida!$B$17=3000,E1,0))))</f>
        <v>0</v>
      </c>
      <c r="H1" s="1"/>
      <c r="I1" s="6">
        <v>4</v>
      </c>
      <c r="J1" s="1"/>
      <c r="K1" s="1" t="b">
        <f>IF(Startsida!$B$14="Citroén Jumper",IF(Startsida!$B$15="EH",IF(Startsida!$B$16="L1",IF(Startsida!$B$17=3000,I1,0))))</f>
        <v>0</v>
      </c>
      <c r="L1" s="1"/>
      <c r="M1" s="7">
        <v>2800</v>
      </c>
      <c r="N1" s="1"/>
      <c r="O1" s="1" t="b">
        <f>IF(Startsida!$B$14="Citroén Jumper",IF(Startsida!$B$15="EH",IF(Startsida!$B$16="L1",IF(Startsida!$B$17=3000,M1,0))))</f>
        <v>0</v>
      </c>
    </row>
    <row r="2" spans="1:15" ht="25.5" x14ac:dyDescent="0.2">
      <c r="A2" s="2" t="s">
        <v>31</v>
      </c>
      <c r="B2" s="3" t="s">
        <v>37</v>
      </c>
      <c r="C2" s="4" t="s">
        <v>2</v>
      </c>
      <c r="D2" s="4">
        <v>3450</v>
      </c>
      <c r="E2" s="5">
        <v>10</v>
      </c>
      <c r="F2" s="1"/>
      <c r="G2" s="1" t="b">
        <f>IF(Startsida!$B$14="Citroén Jumper",IF(Startsida!$B$15="EH",IF(Startsida!$B$16="L2",IF(Startsida!$B$17=3450,E2,0))))</f>
        <v>0</v>
      </c>
      <c r="H2" s="1"/>
      <c r="I2" s="6">
        <v>4</v>
      </c>
      <c r="J2" s="1"/>
      <c r="K2" s="1" t="b">
        <f>IF(Startsida!$B$14="Citroén Jumper",IF(Startsida!$B$15="EH",IF(Startsida!$B$16="L2",IF(Startsida!$B$17=3450,I2,0))))</f>
        <v>0</v>
      </c>
      <c r="L2" s="1"/>
      <c r="M2" s="7">
        <v>3300</v>
      </c>
      <c r="N2" s="1"/>
      <c r="O2" s="1" t="b">
        <f>IF(Startsida!$B$14="Citroén Jumper",IF(Startsida!$B$15="EH",IF(Startsida!$B$16="L2",IF(Startsida!$B$17=3450,M2,0))))</f>
        <v>0</v>
      </c>
    </row>
    <row r="3" spans="1:15" ht="25.5" x14ac:dyDescent="0.2">
      <c r="A3" s="2" t="s">
        <v>31</v>
      </c>
      <c r="B3" s="3" t="s">
        <v>37</v>
      </c>
      <c r="C3" s="4" t="s">
        <v>3</v>
      </c>
      <c r="D3" s="4">
        <v>4035</v>
      </c>
      <c r="E3" s="5">
        <v>10</v>
      </c>
      <c r="F3" s="1"/>
      <c r="G3" s="1" t="b">
        <f>IF(Startsida!$B$14="Citroén Jumper",IF(Startsida!$B$15="EH",IF(Startsida!$B$16="L3",IF(Startsida!$B$17=4035,E3,0))))</f>
        <v>0</v>
      </c>
      <c r="H3" s="1"/>
      <c r="I3" s="6">
        <v>5</v>
      </c>
      <c r="J3" s="1"/>
      <c r="K3" s="1" t="b">
        <f>IF(Startsida!$B$14="Citroén Jumper",IF(Startsida!$B$15="EH",IF(Startsida!$B$16="L3",IF(Startsida!$B$17=4035,I3,0))))</f>
        <v>0</v>
      </c>
      <c r="L3" s="1"/>
      <c r="M3" s="7">
        <v>3800</v>
      </c>
      <c r="N3" s="1"/>
      <c r="O3" s="1" t="b">
        <f>IF(Startsida!$B$14="Citroén Jumper",IF(Startsida!$B$15="EH",IF(Startsida!$B$16="L3",IF(Startsida!$B$17=4035,M3,0))))</f>
        <v>0</v>
      </c>
    </row>
    <row r="4" spans="1:15" ht="25.5" x14ac:dyDescent="0.2">
      <c r="A4" s="2" t="s">
        <v>31</v>
      </c>
      <c r="B4" s="3" t="s">
        <v>37</v>
      </c>
      <c r="C4" s="4" t="s">
        <v>4</v>
      </c>
      <c r="D4" s="4">
        <v>4035</v>
      </c>
      <c r="E4" s="5">
        <v>12</v>
      </c>
      <c r="F4" s="1"/>
      <c r="G4" s="1" t="b">
        <f>IF(Startsida!$B$14="Citroén Jumper",IF(Startsida!$B$15="EH",IF(Startsida!$B$16="L4",IF(Startsida!$B$17=4035,E4,0))))</f>
        <v>0</v>
      </c>
      <c r="H4" s="1"/>
      <c r="I4" s="6">
        <v>6</v>
      </c>
      <c r="J4" s="1"/>
      <c r="K4" s="1" t="b">
        <f>IF(Startsida!$B$14="Citroén Jumper",IF(Startsida!$B$15="EH",IF(Startsida!$B$16="L4",IF(Startsida!$B$17=4035,I4,0))))</f>
        <v>0</v>
      </c>
      <c r="L4" s="1"/>
      <c r="M4" s="7">
        <v>4200</v>
      </c>
      <c r="N4" s="1"/>
      <c r="O4" s="1" t="b">
        <f>IF(Startsida!$B$14="Citroén Jumper",IF(Startsida!$B$15="EH",IF(Startsida!$B$16="L4",IF(Startsida!$B$17=4035,M4,0))))</f>
        <v>0</v>
      </c>
    </row>
    <row r="5" spans="1:15" ht="25.5" x14ac:dyDescent="0.2">
      <c r="A5" s="2" t="s">
        <v>31</v>
      </c>
      <c r="B5" s="4" t="s">
        <v>32</v>
      </c>
      <c r="C5" s="4" t="s">
        <v>2</v>
      </c>
      <c r="D5" s="4">
        <v>3450</v>
      </c>
      <c r="E5" s="5">
        <v>8</v>
      </c>
      <c r="F5" s="1"/>
      <c r="G5" s="1" t="b">
        <f>IF(Startsida!$B$14="Citroén Jumper",IF(Startsida!$B$15="DH",IF(Startsida!$B$16="L2",IF(Startsida!$B$17=3450,E5,0))))</f>
        <v>0</v>
      </c>
      <c r="H5" s="1"/>
      <c r="I5" s="6">
        <v>3</v>
      </c>
      <c r="J5" s="1"/>
      <c r="K5" s="1" t="b">
        <f>IF(Startsida!$B$14="Citroén Jumper",IF(Startsida!$B$15="DH",IF(Startsida!$B$16="L2",IF(Startsida!$B$17=3450,I5,0))))</f>
        <v>0</v>
      </c>
      <c r="L5" s="1"/>
      <c r="M5" s="7">
        <v>2400</v>
      </c>
      <c r="N5" s="1"/>
      <c r="O5" s="1" t="b">
        <f>IF(Startsida!$B$14="Citroén Jumper",IF(Startsida!$B$15="DH",IF(Startsida!$B$16="L2",IF(Startsida!$B$17=3450,M5,0))))</f>
        <v>0</v>
      </c>
    </row>
    <row r="6" spans="1:15" ht="25.5" x14ac:dyDescent="0.2">
      <c r="A6" s="2" t="s">
        <v>31</v>
      </c>
      <c r="B6" s="4" t="s">
        <v>32</v>
      </c>
      <c r="C6" s="4" t="s">
        <v>3</v>
      </c>
      <c r="D6" s="4">
        <v>4035</v>
      </c>
      <c r="E6" s="5">
        <v>8</v>
      </c>
      <c r="F6" s="1"/>
      <c r="G6" s="1" t="b">
        <f>IF(Startsida!$B$14="Citroén Jumper",IF(Startsida!$B$15="DH",IF(Startsida!$B$16="L3",IF(Startsida!$B$17=4035,E6,0))))</f>
        <v>0</v>
      </c>
      <c r="H6" s="1"/>
      <c r="I6" s="6">
        <v>5</v>
      </c>
      <c r="J6" s="1"/>
      <c r="K6" s="1" t="b">
        <f>IF(Startsida!$B$14="Citroén Jumper",IF(Startsida!$B$15="DH",IF(Startsida!$B$16="L3",IF(Startsida!$B$17=4035,I6,0))))</f>
        <v>0</v>
      </c>
      <c r="L6" s="1"/>
      <c r="M6" s="7">
        <v>3000</v>
      </c>
      <c r="N6" s="1"/>
      <c r="O6" s="1" t="b">
        <f>IF(Startsida!$B$14="Citroén Jumper",IF(Startsida!$B$15="DH",IF(Startsida!$B$16="L3",IF(Startsida!$B$17=4035,M6,0))))</f>
        <v>0</v>
      </c>
    </row>
    <row r="7" spans="1:15" ht="25.5" x14ac:dyDescent="0.2">
      <c r="A7" s="2" t="s">
        <v>31</v>
      </c>
      <c r="B7" s="4" t="s">
        <v>32</v>
      </c>
      <c r="C7" s="4" t="s">
        <v>4</v>
      </c>
      <c r="D7" s="4">
        <v>4035</v>
      </c>
      <c r="E7" s="5">
        <v>10</v>
      </c>
      <c r="F7" s="1"/>
      <c r="G7" s="1" t="b">
        <f>IF(Startsida!$B$14="Citroén Jumper",IF(Startsida!$B$15="DH",IF(Startsida!$B$16="L4",IF(Startsida!$B$17=4035,E7,0))))</f>
        <v>0</v>
      </c>
      <c r="H7" s="1"/>
      <c r="I7" s="6">
        <v>4</v>
      </c>
      <c r="J7" s="1"/>
      <c r="K7" s="1" t="b">
        <f>IF(Startsida!$B$14="Citroén Jumper",IF(Startsida!$B$15="DH",IF(Startsida!$B$16="L4",IF(Startsida!$B$17=4035,I7,0))))</f>
        <v>0</v>
      </c>
      <c r="L7" s="1"/>
      <c r="M7" s="7">
        <v>3300</v>
      </c>
      <c r="N7" s="1"/>
      <c r="O7" s="1" t="b">
        <f>IF(Startsida!$B$14="Citroén Jumper",IF(Startsida!$B$15="DH",IF(Startsida!$B$16="L4",IF(Startsida!$B$17=4035,M7,0))))</f>
        <v>0</v>
      </c>
    </row>
    <row r="8" spans="1:15" x14ac:dyDescent="0.2">
      <c r="A8" s="2" t="s">
        <v>34</v>
      </c>
      <c r="B8" s="3" t="s">
        <v>37</v>
      </c>
      <c r="C8" s="4" t="s">
        <v>1</v>
      </c>
      <c r="D8" s="4">
        <v>3000</v>
      </c>
      <c r="E8" s="5">
        <v>8</v>
      </c>
      <c r="F8" s="1"/>
      <c r="G8" s="1" t="b">
        <f>IF(Startsida!$B$14="Fiat Ducato",IF(Startsida!$B$15="EH",IF(Startsida!$B$16="L1",IF(Startsida!$B$17=3000,E8,0))))</f>
        <v>0</v>
      </c>
      <c r="H8" s="1"/>
      <c r="I8" s="6">
        <v>4</v>
      </c>
      <c r="J8" s="1"/>
      <c r="K8" s="1" t="b">
        <f>IF(Startsida!$B$14="Fiat Ducato",IF(Startsida!$B$15="EH",IF(Startsida!$B$16="L1",IF(Startsida!$B$17=3000,I8,0))))</f>
        <v>0</v>
      </c>
      <c r="L8" s="1"/>
      <c r="M8" s="7">
        <v>2800</v>
      </c>
      <c r="N8" s="1"/>
      <c r="O8" s="1" t="b">
        <f>IF(Startsida!$B$14="Fiat Ducato",IF(Startsida!$B$15="EH",IF(Startsida!$B$16="L1",IF(Startsida!$B$17=3000,M8,0))))</f>
        <v>0</v>
      </c>
    </row>
    <row r="9" spans="1:15" x14ac:dyDescent="0.2">
      <c r="A9" s="2" t="s">
        <v>34</v>
      </c>
      <c r="B9" s="3" t="s">
        <v>37</v>
      </c>
      <c r="C9" s="4" t="s">
        <v>2</v>
      </c>
      <c r="D9" s="4">
        <v>3450</v>
      </c>
      <c r="E9" s="5">
        <v>10</v>
      </c>
      <c r="F9" s="1"/>
      <c r="G9" s="1" t="b">
        <f>IF(Startsida!$B$14="Fiat Ducato",IF(Startsida!$B$15="EH",IF(Startsida!$B$16="L2",IF(Startsida!$B$17=3450,E9,0))))</f>
        <v>0</v>
      </c>
      <c r="H9" s="1"/>
      <c r="I9" s="6">
        <v>4</v>
      </c>
      <c r="J9" s="1"/>
      <c r="K9" s="1" t="b">
        <f>IF(Startsida!$B$14="Fiat Ducato",IF(Startsida!$B$15="EH",IF(Startsida!$B$16="L2",IF(Startsida!$B$17=3450,I9,0))))</f>
        <v>0</v>
      </c>
      <c r="L9" s="1"/>
      <c r="M9" s="7">
        <v>3300</v>
      </c>
      <c r="N9" s="1"/>
      <c r="O9" s="1" t="b">
        <f>IF(Startsida!$B$14="Fiat Ducato",IF(Startsida!$B$15="EH",IF(Startsida!$B$16="L2",IF(Startsida!$B$17=3450,M9,0))))</f>
        <v>0</v>
      </c>
    </row>
    <row r="10" spans="1:15" x14ac:dyDescent="0.2">
      <c r="A10" s="2" t="s">
        <v>34</v>
      </c>
      <c r="B10" s="3" t="s">
        <v>37</v>
      </c>
      <c r="C10" s="4" t="s">
        <v>3</v>
      </c>
      <c r="D10" s="4">
        <v>4035</v>
      </c>
      <c r="E10" s="5">
        <v>10</v>
      </c>
      <c r="F10" s="1"/>
      <c r="G10" s="1" t="b">
        <f>IF(Startsida!$B$14="Fiat Ducato",IF(Startsida!$B$15="EH",IF(Startsida!$B$16="L3",IF(Startsida!$B$17=4035,E10,0))))</f>
        <v>0</v>
      </c>
      <c r="H10" s="1"/>
      <c r="I10" s="6">
        <v>5</v>
      </c>
      <c r="J10" s="1"/>
      <c r="K10" s="1" t="b">
        <f>IF(Startsida!$B$14="Fiat Ducato",IF(Startsida!$B$15="EH",IF(Startsida!$B$16="L3",IF(Startsida!$B$17=4035,I10,0))))</f>
        <v>0</v>
      </c>
      <c r="L10" s="1"/>
      <c r="M10" s="7">
        <v>3800</v>
      </c>
      <c r="N10" s="1"/>
      <c r="O10" s="1" t="b">
        <f>IF(Startsida!$B$14="Fiat Ducato",IF(Startsida!$B$15="EH",IF(Startsida!$B$16="L3",IF(Startsida!$B$17=4035,M10,0))))</f>
        <v>0</v>
      </c>
    </row>
    <row r="11" spans="1:15" x14ac:dyDescent="0.2">
      <c r="A11" s="2" t="s">
        <v>34</v>
      </c>
      <c r="B11" s="3" t="s">
        <v>37</v>
      </c>
      <c r="C11" s="4" t="s">
        <v>4</v>
      </c>
      <c r="D11" s="4">
        <v>4035</v>
      </c>
      <c r="E11" s="5">
        <v>12</v>
      </c>
      <c r="F11" s="1"/>
      <c r="G11" s="1" t="b">
        <f>IF(Startsida!$B$14="Fiat Ducato",IF(Startsida!$B$15="EH",IF(Startsida!$B$16="L4",IF(Startsida!$B$17=4035,E11,0))))</f>
        <v>0</v>
      </c>
      <c r="H11" s="1"/>
      <c r="I11" s="6">
        <v>6</v>
      </c>
      <c r="J11" s="1"/>
      <c r="K11" s="1" t="b">
        <f>IF(Startsida!$B$14="Fiat Ducato",IF(Startsida!$B$15="EH",IF(Startsida!$B$16="L4",IF(Startsida!$B$17=4035,I11,0))))</f>
        <v>0</v>
      </c>
      <c r="L11" s="1"/>
      <c r="M11" s="7">
        <v>4200</v>
      </c>
      <c r="N11" s="1"/>
      <c r="O11" s="1" t="b">
        <f>IF(Startsida!$B$14="Fiat Ducato",IF(Startsida!$B$15="EH",IF(Startsida!$B$16="L4",IF(Startsida!$B$17=4035,M11,0))))</f>
        <v>0</v>
      </c>
    </row>
    <row r="12" spans="1:15" x14ac:dyDescent="0.2">
      <c r="A12" s="2" t="s">
        <v>34</v>
      </c>
      <c r="B12" s="4" t="s">
        <v>32</v>
      </c>
      <c r="C12" s="4" t="s">
        <v>2</v>
      </c>
      <c r="D12" s="4">
        <v>3450</v>
      </c>
      <c r="E12" s="5">
        <v>8</v>
      </c>
      <c r="F12" s="1"/>
      <c r="G12" s="1" t="b">
        <f>IF(Startsida!$B$14="Fiat Ducato",IF(Startsida!$B$15="DH",IF(Startsida!$B$16="L2",IF(Startsida!$B$17=3450,E12,0))))</f>
        <v>0</v>
      </c>
      <c r="H12" s="1"/>
      <c r="I12" s="6">
        <v>3</v>
      </c>
      <c r="J12" s="1"/>
      <c r="K12" s="1" t="b">
        <f>IF(Startsida!$B$14="Fiat Ducato",IF(Startsida!$B$15="DH",IF(Startsida!$B$16="L2",IF(Startsida!$B$17=3450,I12,0))))</f>
        <v>0</v>
      </c>
      <c r="L12" s="1"/>
      <c r="M12" s="7">
        <v>2400</v>
      </c>
      <c r="N12" s="1"/>
      <c r="O12" s="1" t="b">
        <f>IF(Startsida!$B$14="Fiat Ducato",IF(Startsida!$B$15="DH",IF(Startsida!$B$16="L2",IF(Startsida!$B$17=3450,M12,0))))</f>
        <v>0</v>
      </c>
    </row>
    <row r="13" spans="1:15" x14ac:dyDescent="0.2">
      <c r="A13" s="2" t="s">
        <v>34</v>
      </c>
      <c r="B13" s="4" t="s">
        <v>32</v>
      </c>
      <c r="C13" s="4" t="s">
        <v>3</v>
      </c>
      <c r="D13" s="4">
        <v>4035</v>
      </c>
      <c r="E13" s="5">
        <v>8</v>
      </c>
      <c r="F13" s="1"/>
      <c r="G13" s="1" t="b">
        <f>IF(Startsida!$B$14="Fiat Ducato",IF(Startsida!$B$15="DH",IF(Startsida!$B$16="L3",IF(Startsida!$B$17=4035,E13,0))))</f>
        <v>0</v>
      </c>
      <c r="H13" s="1"/>
      <c r="I13" s="6">
        <v>5</v>
      </c>
      <c r="J13" s="1"/>
      <c r="K13" s="1" t="b">
        <f>IF(Startsida!$B$14="Fiat Ducato",IF(Startsida!$B$15="DH",IF(Startsida!$B$16="L3",IF(Startsida!$B$17=4035,I13,0))))</f>
        <v>0</v>
      </c>
      <c r="L13" s="1"/>
      <c r="M13" s="7">
        <v>3000</v>
      </c>
      <c r="N13" s="1"/>
      <c r="O13" s="1" t="b">
        <f>IF(Startsida!$B$14="Fiat Ducato",IF(Startsida!$B$15="DH",IF(Startsida!$B$16="L3",IF(Startsida!$B$17=4035,M13,0))))</f>
        <v>0</v>
      </c>
    </row>
    <row r="14" spans="1:15" x14ac:dyDescent="0.2">
      <c r="A14" s="2" t="s">
        <v>34</v>
      </c>
      <c r="B14" s="4" t="s">
        <v>32</v>
      </c>
      <c r="C14" s="4" t="s">
        <v>4</v>
      </c>
      <c r="D14" s="4">
        <v>4035</v>
      </c>
      <c r="E14" s="5">
        <v>10</v>
      </c>
      <c r="F14" s="1"/>
      <c r="G14" s="1" t="b">
        <f>IF(Startsida!$B$14="Fiat Ducato",IF(Startsida!$B$15="DH",IF(Startsida!$B$16="L4",IF(Startsida!$B$17=4035,E14,0))))</f>
        <v>0</v>
      </c>
      <c r="H14" s="1"/>
      <c r="I14" s="6">
        <v>4</v>
      </c>
      <c r="J14" s="1"/>
      <c r="K14" s="1" t="b">
        <f>IF(Startsida!$B$14="Fiat Ducato",IF(Startsida!$B$15="DH",IF(Startsida!$B$16="L4",IF(Startsida!$B$17=4035,I14,0))))</f>
        <v>0</v>
      </c>
      <c r="L14" s="1"/>
      <c r="M14" s="7">
        <v>3300</v>
      </c>
      <c r="N14" s="1"/>
      <c r="O14" s="1" t="b">
        <f>IF(Startsida!$B$14="Fiat Ducato",IF(Startsida!$B$15="DH",IF(Startsida!$B$16="L4",IF(Startsida!$B$17=4035,M14,0))))</f>
        <v>0</v>
      </c>
    </row>
    <row r="15" spans="1:15" x14ac:dyDescent="0.2">
      <c r="A15" s="2" t="s">
        <v>19</v>
      </c>
      <c r="B15" s="3" t="s">
        <v>37</v>
      </c>
      <c r="C15" s="4" t="s">
        <v>1</v>
      </c>
      <c r="D15" s="4">
        <v>3137</v>
      </c>
      <c r="E15" s="5">
        <v>10</v>
      </c>
      <c r="F15" s="1"/>
      <c r="G15" s="1" t="b">
        <f>IF(Startsida!$B$14="Ford Transit",IF(Startsida!$B$15="EH",IF(Startsida!$B$16="L1",IF(Startsida!$B$17=3137,E15,0))))</f>
        <v>0</v>
      </c>
      <c r="H15" s="1"/>
      <c r="I15" s="6">
        <v>5</v>
      </c>
      <c r="J15" s="1"/>
      <c r="K15" s="1" t="b">
        <f>IF(Startsida!$B$14="Ford Transit",IF(Startsida!$B$15="EH",IF(Startsida!$B$16="L1",IF(Startsida!$B$17=3137,I15,0))))</f>
        <v>0</v>
      </c>
      <c r="L15" s="1"/>
      <c r="M15" s="7">
        <v>3000</v>
      </c>
      <c r="N15" s="1"/>
      <c r="O15" s="1" t="b">
        <f>IF(Startsida!$B$14="Ford Transit",IF(Startsida!$B$15="EH",IF(Startsida!$B$16="L1",IF(Startsida!$B$17=3137,M15,0))))</f>
        <v>0</v>
      </c>
    </row>
    <row r="16" spans="1:15" x14ac:dyDescent="0.2">
      <c r="A16" s="2" t="s">
        <v>19</v>
      </c>
      <c r="B16" s="3" t="s">
        <v>37</v>
      </c>
      <c r="C16" s="4" t="s">
        <v>41</v>
      </c>
      <c r="D16" s="4">
        <v>3504</v>
      </c>
      <c r="E16" s="3">
        <v>10</v>
      </c>
      <c r="F16" s="1"/>
      <c r="G16" s="1" t="b">
        <f>IF(Startsida!$B$14="Ford Transit",IF(Startsida!$B$15="EH",IF(Startsida!$B$16="L2",IF(Startsida!$B$17=3504,E16,0))))</f>
        <v>0</v>
      </c>
      <c r="H16" s="1"/>
      <c r="I16" s="6">
        <v>4</v>
      </c>
      <c r="J16" s="1"/>
      <c r="K16" s="1" t="b">
        <f>IF(Startsida!$B$14="Ford Transit",IF(Startsida!$B$15="EH",IF(Startsida!$B$16="L2",IF(Startsida!$B$17=3504,I16,0))))</f>
        <v>0</v>
      </c>
      <c r="L16" s="1"/>
      <c r="M16" s="7">
        <v>3350</v>
      </c>
      <c r="N16" s="1"/>
      <c r="O16" s="1" t="b">
        <f>IF(Startsida!$B$14="Ford Transit",IF(Startsida!$B$15="EH",IF(Startsida!$B$16="L2",IF(Startsida!$B$17=3504,M16,0))))</f>
        <v>0</v>
      </c>
    </row>
    <row r="17" spans="1:15" x14ac:dyDescent="0.2">
      <c r="A17" s="2" t="s">
        <v>19</v>
      </c>
      <c r="B17" s="3" t="s">
        <v>37</v>
      </c>
      <c r="C17" s="4" t="s">
        <v>42</v>
      </c>
      <c r="D17" s="4">
        <v>3954</v>
      </c>
      <c r="E17" s="5">
        <v>14</v>
      </c>
      <c r="F17" s="1"/>
      <c r="G17" s="1" t="b">
        <f>IF(Startsida!$B$14="Ford Transit",IF(Startsida!$B$15="EH",IF(Startsida!$B$16="L3",IF(Startsida!$B$17=3954,E17,0))))</f>
        <v>0</v>
      </c>
      <c r="H17" s="1"/>
      <c r="I17" s="6">
        <v>5</v>
      </c>
      <c r="J17" s="1"/>
      <c r="K17" s="1" t="b">
        <f>IF(Startsida!$B$14="Ford Transit",IF(Startsida!$B$15="EH",IF(Startsida!$B$16="L3",IF(Startsida!$B$17=3954,I17,0))))</f>
        <v>0</v>
      </c>
      <c r="L17" s="1"/>
      <c r="M17" s="7">
        <v>3800</v>
      </c>
      <c r="N17" s="1"/>
      <c r="O17" s="1" t="b">
        <f>IF(Startsida!$B$14="Ford Transit",IF(Startsida!$B$15="EH",IF(Startsida!$B$16="L3",IF(Startsida!$B$17=3954,M17,0))))</f>
        <v>0</v>
      </c>
    </row>
    <row r="18" spans="1:15" x14ac:dyDescent="0.2">
      <c r="A18" s="2" t="s">
        <v>19</v>
      </c>
      <c r="B18" s="3" t="s">
        <v>37</v>
      </c>
      <c r="C18" s="4" t="s">
        <v>43</v>
      </c>
      <c r="D18" s="4">
        <v>3954</v>
      </c>
      <c r="E18" s="5">
        <v>16</v>
      </c>
      <c r="F18" s="1"/>
      <c r="G18" s="1" t="b">
        <f>IF(Startsida!$B$14="Ford Transit",IF(Startsida!$B$15="EH",IF(Startsida!$B$16="L4",IF(Startsida!$B$17=3954,E18,0))))</f>
        <v>0</v>
      </c>
      <c r="H18" s="1"/>
      <c r="I18" s="6">
        <v>6</v>
      </c>
      <c r="J18" s="1"/>
      <c r="K18" s="1" t="b">
        <f>IF(Startsida!$B$14="Ford Transit",IF(Startsida!$B$15="EH",IF(Startsida!$B$16="L4",IF(Startsida!$B$17=3954,I18,0))))</f>
        <v>0</v>
      </c>
      <c r="L18" s="1"/>
      <c r="M18" s="7">
        <v>4350</v>
      </c>
      <c r="N18" s="1"/>
      <c r="O18" s="1" t="b">
        <f>IF(Startsida!$B$14="Ford Transit",IF(Startsida!$B$15="EH",IF(Startsida!$B$16="L4",IF(Startsida!$B$17=3954,M18,0))))</f>
        <v>0</v>
      </c>
    </row>
    <row r="19" spans="1:15" x14ac:dyDescent="0.2">
      <c r="A19" s="2" t="s">
        <v>19</v>
      </c>
      <c r="B19" s="3" t="s">
        <v>37</v>
      </c>
      <c r="C19" s="4" t="s">
        <v>44</v>
      </c>
      <c r="D19" s="4">
        <v>4522</v>
      </c>
      <c r="E19" s="5" t="s">
        <v>55</v>
      </c>
      <c r="F19" s="1"/>
      <c r="G19" s="1" t="b">
        <f>IF(Startsida!$B$14="Ford Transit",IF(Startsida!$B$15="EH",IF(Startsida!$B$16="L5",IF(Startsida!$B$17=4522,E19,0))))</f>
        <v>0</v>
      </c>
      <c r="H19" s="1"/>
      <c r="I19" s="6" t="s">
        <v>55</v>
      </c>
      <c r="J19" s="1"/>
      <c r="K19" s="1" t="b">
        <f>IF(Startsida!$B$14="Ford Transit",IF(Startsida!$B$15="EH",IF(Startsida!$B$16="L5",IF(Startsida!$B$17=4522,I19,0))))</f>
        <v>0</v>
      </c>
      <c r="L19" s="1"/>
      <c r="M19" s="7">
        <v>5350</v>
      </c>
      <c r="N19" s="1"/>
      <c r="O19" s="1" t="b">
        <f>IF(Startsida!$B$14="Ford Transit",IF(Startsida!$B$15="EH",IF(Startsida!$B$16="L5",IF(Startsida!$B$17=4522,M19,0))))</f>
        <v>0</v>
      </c>
    </row>
    <row r="20" spans="1:15" x14ac:dyDescent="0.2">
      <c r="A20" s="2" t="s">
        <v>19</v>
      </c>
      <c r="B20" s="4" t="s">
        <v>32</v>
      </c>
      <c r="C20" s="4" t="s">
        <v>41</v>
      </c>
      <c r="D20" s="4">
        <v>3504</v>
      </c>
      <c r="E20" s="5">
        <v>8</v>
      </c>
      <c r="F20" s="1"/>
      <c r="G20" s="1" t="b">
        <f>IF(Startsida!$B$14="Ford Transit",IF(Startsida!$B$15="DH",IF(Startsida!$B$16="L2",IF(Startsida!$B$17=3504,E20,0))))</f>
        <v>0</v>
      </c>
      <c r="H20" s="1"/>
      <c r="I20" s="6">
        <v>3</v>
      </c>
      <c r="J20" s="1"/>
      <c r="K20" s="1" t="b">
        <f>IF(Startsida!$B$14="Ford Transit",IF(Startsida!$B$15="DH",IF(Startsida!$B$16="L2",IF(Startsida!$B$17=3504,I20,0))))</f>
        <v>0</v>
      </c>
      <c r="L20" s="1"/>
      <c r="M20" s="7">
        <v>2600</v>
      </c>
      <c r="N20" s="1"/>
      <c r="O20" s="1" t="b">
        <f>IF(Startsida!$B$14="Ford Transit",IF(Startsida!$B$15="DH",IF(Startsida!$B$16="L2",IF(Startsida!$B$17=3504,M20,0))))</f>
        <v>0</v>
      </c>
    </row>
    <row r="21" spans="1:15" x14ac:dyDescent="0.2">
      <c r="A21" s="2" t="s">
        <v>19</v>
      </c>
      <c r="B21" s="4" t="s">
        <v>32</v>
      </c>
      <c r="C21" s="4" t="s">
        <v>42</v>
      </c>
      <c r="D21" s="4">
        <v>3954</v>
      </c>
      <c r="E21" s="5">
        <v>8</v>
      </c>
      <c r="F21" s="1"/>
      <c r="G21" s="1" t="b">
        <f>IF(Startsida!$B$14="Ford Transit",IF(Startsida!$B$15="DH",IF(Startsida!$B$16="L3",IF(Startsida!$B$17=3954,E21,0))))</f>
        <v>0</v>
      </c>
      <c r="H21" s="1"/>
      <c r="I21" s="6">
        <v>4</v>
      </c>
      <c r="J21" s="1"/>
      <c r="K21" s="1" t="b">
        <f>IF(Startsida!$B$14="Ford Transit",IF(Startsida!$B$15="DH",IF(Startsida!$B$16="L3",IF(Startsida!$B$17=3954,I21,0))))</f>
        <v>0</v>
      </c>
      <c r="L21" s="1"/>
      <c r="M21" s="7">
        <v>3000</v>
      </c>
      <c r="N21" s="1"/>
      <c r="O21" s="1" t="b">
        <f>IF(Startsida!$B$14="Ford Transit",IF(Startsida!$B$15="DH",IF(Startsida!$B$16="L3",IF(Startsida!$B$17=3954,M21,0))))</f>
        <v>0</v>
      </c>
    </row>
    <row r="22" spans="1:15" x14ac:dyDescent="0.2">
      <c r="A22" s="2" t="s">
        <v>19</v>
      </c>
      <c r="B22" s="4" t="s">
        <v>32</v>
      </c>
      <c r="C22" s="4" t="s">
        <v>43</v>
      </c>
      <c r="D22" s="4">
        <v>3954</v>
      </c>
      <c r="E22" s="5">
        <v>8</v>
      </c>
      <c r="F22" s="1"/>
      <c r="G22" s="1" t="b">
        <f>IF(Startsida!$B$14="Ford Transit",IF(Startsida!$B$15="DH",IF(Startsida!$B$16="L4",IF(Startsida!$B$17=3954,E22,0))))</f>
        <v>0</v>
      </c>
      <c r="H22" s="1"/>
      <c r="I22" s="6">
        <v>4</v>
      </c>
      <c r="J22" s="1"/>
      <c r="K22" s="1" t="b">
        <f>IF(Startsida!$B$14="Ford Transit",IF(Startsida!$B$15="DH",IF(Startsida!$B$16="L4",IF(Startsida!$B$17=3954,I22,0))))</f>
        <v>0</v>
      </c>
      <c r="L22" s="1"/>
      <c r="M22" s="7">
        <v>3350</v>
      </c>
      <c r="N22" s="1"/>
      <c r="O22" s="1" t="b">
        <f>IF(Startsida!$B$14="Ford Transit",IF(Startsida!$B$15="DH",IF(Startsida!$B$16="L4",IF(Startsida!$B$17=3954,M22,0))))</f>
        <v>0</v>
      </c>
    </row>
    <row r="23" spans="1:15" x14ac:dyDescent="0.2">
      <c r="A23" s="2" t="s">
        <v>19</v>
      </c>
      <c r="B23" s="4" t="s">
        <v>32</v>
      </c>
      <c r="C23" s="4" t="s">
        <v>44</v>
      </c>
      <c r="D23" s="4">
        <v>4522</v>
      </c>
      <c r="E23" s="3">
        <v>16</v>
      </c>
      <c r="F23" s="1"/>
      <c r="G23" s="1" t="b">
        <f>IF(Startsida!$B$14="Ford Transit",IF(Startsida!$B$15="DH",IF(Startsida!$B$16="L5",IF(Startsida!$B$17=4522,E23,0))))</f>
        <v>0</v>
      </c>
      <c r="H23" s="1"/>
      <c r="I23" s="6">
        <v>6</v>
      </c>
      <c r="J23" s="1"/>
      <c r="K23" s="1" t="b">
        <f>IF(Startsida!$B$14="Ford Transit",IF(Startsida!$B$15="DH",IF(Startsida!$B$16="L5",IF(Startsida!$B$17=4522,I23,0))))</f>
        <v>0</v>
      </c>
      <c r="L23" s="1"/>
      <c r="M23" s="7">
        <v>4350</v>
      </c>
      <c r="N23" s="1"/>
      <c r="O23" s="1" t="b">
        <f>IF(Startsida!$B$14="Ford Transit",IF(Startsida!$B$15="DH",IF(Startsida!$B$16="L5",IF(Startsida!$B$17=4522,M23,0))))</f>
        <v>0</v>
      </c>
    </row>
    <row r="24" spans="1:15" x14ac:dyDescent="0.2">
      <c r="A24" s="8" t="s">
        <v>28</v>
      </c>
      <c r="B24" s="3" t="s">
        <v>37</v>
      </c>
      <c r="C24" s="9"/>
      <c r="D24" s="3">
        <v>3000</v>
      </c>
      <c r="E24" s="3">
        <v>8</v>
      </c>
      <c r="F24" s="1"/>
      <c r="G24" s="1" t="b">
        <f>IF(Startsida!$B$14="Iveco Daily",IF(Startsida!$B$15="EH",IF(Startsida!$B$17=3000,E24,0)))</f>
        <v>0</v>
      </c>
      <c r="H24" s="1"/>
      <c r="I24" s="6">
        <v>4</v>
      </c>
      <c r="J24" s="1"/>
      <c r="K24" s="1" t="b">
        <f>IF(Startsida!$B$14="Iveco Daily",IF(Startsida!$B$15="EH",IF(Startsida!$B$17=3000,I24,0)))</f>
        <v>0</v>
      </c>
      <c r="L24" s="1"/>
      <c r="M24" s="7">
        <v>2900</v>
      </c>
      <c r="N24" s="1"/>
      <c r="O24" s="1" t="b">
        <f>IF(Startsida!$B$14="Iveco Daily",IF(Startsida!$B$15="EH",IF(Startsida!$B$17=3000,M24,0)))</f>
        <v>0</v>
      </c>
    </row>
    <row r="25" spans="1:15" x14ac:dyDescent="0.2">
      <c r="A25" s="8" t="s">
        <v>28</v>
      </c>
      <c r="B25" s="3" t="s">
        <v>37</v>
      </c>
      <c r="C25" s="9"/>
      <c r="D25" s="3">
        <v>3450</v>
      </c>
      <c r="E25" s="3">
        <v>10</v>
      </c>
      <c r="F25" s="1"/>
      <c r="G25" s="1" t="b">
        <f>IF(Startsida!$B$14="Iveco Daily",IF(Startsida!$B$15="EH",IF(Startsida!$B$17=3450,E25,0)))</f>
        <v>0</v>
      </c>
      <c r="H25" s="1"/>
      <c r="I25" s="6">
        <v>5</v>
      </c>
      <c r="J25" s="1"/>
      <c r="K25" s="1" t="b">
        <f>IF(Startsida!$B$14="Iveco Daily",IF(Startsida!$B$15="EH",IF(Startsida!$B$17=3450,I25,0)))</f>
        <v>0</v>
      </c>
      <c r="L25" s="1"/>
      <c r="M25" s="7">
        <v>3800</v>
      </c>
      <c r="N25" s="1"/>
      <c r="O25" s="1" t="b">
        <f>IF(Startsida!$B$14="Iveco Daily",IF(Startsida!$B$15="EH",IF(Startsida!$B$17=3450,M25,0)))</f>
        <v>0</v>
      </c>
    </row>
    <row r="26" spans="1:15" x14ac:dyDescent="0.2">
      <c r="A26" s="8" t="s">
        <v>28</v>
      </c>
      <c r="B26" s="3" t="s">
        <v>37</v>
      </c>
      <c r="C26" s="9"/>
      <c r="D26" s="3">
        <v>3750</v>
      </c>
      <c r="E26" s="3">
        <v>12</v>
      </c>
      <c r="F26" s="1"/>
      <c r="G26" s="1" t="b">
        <f>IF(Startsida!$B$14="Iveco Daily",IF(Startsida!$B$15="EH",IF(Startsida!$B$17=3750,E26,0)))</f>
        <v>0</v>
      </c>
      <c r="H26" s="1"/>
      <c r="I26" s="6">
        <v>6</v>
      </c>
      <c r="J26" s="1"/>
      <c r="K26" s="1" t="b">
        <f>IF(Startsida!$B$14="Iveco Daily",IF(Startsida!$B$15="EH",IF(Startsida!$B$17=3750,I26,0)))</f>
        <v>0</v>
      </c>
      <c r="L26" s="1"/>
      <c r="M26" s="7">
        <v>4350</v>
      </c>
      <c r="N26" s="1"/>
      <c r="O26" s="1" t="b">
        <f>IF(Startsida!$B$14="Iveco Daily",IF(Startsida!$B$15="EH",IF(Startsida!$B$17=3750,M26,0)))</f>
        <v>0</v>
      </c>
    </row>
    <row r="27" spans="1:15" x14ac:dyDescent="0.2">
      <c r="A27" s="8" t="s">
        <v>28</v>
      </c>
      <c r="B27" s="4" t="s">
        <v>37</v>
      </c>
      <c r="C27" s="9"/>
      <c r="D27" s="3">
        <v>4100</v>
      </c>
      <c r="E27" s="3">
        <v>12</v>
      </c>
      <c r="F27" s="1"/>
      <c r="G27" s="1" t="b">
        <f>IF(Startsida!$B$14="Iveco Daily",IF(Startsida!$B$15="EH",IF(Startsida!$B$17=4100,E27,0)))</f>
        <v>0</v>
      </c>
      <c r="H27" s="1"/>
      <c r="I27" s="6">
        <v>6</v>
      </c>
      <c r="J27" s="1"/>
      <c r="K27" s="1" t="b">
        <f>IF(Startsida!$B$14="Iveco Daily",IF(Startsida!$B$15="EH",IF(Startsida!$B$17=4100,I27,0)))</f>
        <v>0</v>
      </c>
      <c r="L27" s="1"/>
      <c r="M27" s="7">
        <v>4350</v>
      </c>
      <c r="N27" s="1"/>
      <c r="O27" s="1" t="b">
        <f>IF(Startsida!$B$14="Iveco Daily",IF(Startsida!$B$15="EH",IF(Startsida!$B$17=4100,M27,0)))</f>
        <v>0</v>
      </c>
    </row>
    <row r="28" spans="1:15" x14ac:dyDescent="0.2">
      <c r="A28" s="8" t="s">
        <v>28</v>
      </c>
      <c r="B28" s="4" t="s">
        <v>32</v>
      </c>
      <c r="C28" s="9"/>
      <c r="D28" s="3">
        <v>3450</v>
      </c>
      <c r="E28" s="3">
        <v>8</v>
      </c>
      <c r="F28" s="1"/>
      <c r="G28" s="1" t="b">
        <f>IF(Startsida!$B$14="Iveco Daily",IF(Startsida!$B$15="DH",IF(Startsida!$B$17=3450,E28,0)))</f>
        <v>0</v>
      </c>
      <c r="H28" s="1"/>
      <c r="I28" s="6">
        <v>5</v>
      </c>
      <c r="J28" s="1"/>
      <c r="K28" s="1" t="b">
        <f>IF(Startsida!$B$14="Iveco Daily",IF(Startsida!$B$15="DH",IF(Startsida!$B$17=3450,I28,0)))</f>
        <v>0</v>
      </c>
      <c r="L28" s="1"/>
      <c r="M28" s="7">
        <v>3000</v>
      </c>
      <c r="N28" s="1"/>
      <c r="O28" s="1" t="b">
        <f>IF(Startsida!$B$14="Iveco Daily",IF(Startsida!$B$15="DH",IF(Startsida!$B$17=3450,M28,0)))</f>
        <v>0</v>
      </c>
    </row>
    <row r="29" spans="1:15" x14ac:dyDescent="0.2">
      <c r="A29" s="8" t="s">
        <v>28</v>
      </c>
      <c r="B29" s="4" t="s">
        <v>32</v>
      </c>
      <c r="C29" s="9"/>
      <c r="D29" s="3">
        <v>3750</v>
      </c>
      <c r="E29" s="3">
        <v>10</v>
      </c>
      <c r="F29" s="1"/>
      <c r="G29" s="1" t="b">
        <f>IF(Startsida!$B$14="Iveco Daily",IF(Startsida!$B$15="DH",IF(Startsida!$B$17=3750,E29,0)))</f>
        <v>0</v>
      </c>
      <c r="H29" s="1"/>
      <c r="I29" s="6">
        <v>5</v>
      </c>
      <c r="J29" s="1"/>
      <c r="K29" s="1" t="b">
        <f>IF(Startsida!$B$14="Iveco Daily",IF(Startsida!$B$15="DH",IF(Startsida!$B$17=3750,I29,0)))</f>
        <v>0</v>
      </c>
      <c r="L29" s="1"/>
      <c r="M29" s="7">
        <v>3650</v>
      </c>
      <c r="N29" s="1"/>
      <c r="O29" s="1" t="b">
        <f>IF(Startsida!$B$14="Iveco Daily",IF(Startsida!$B$15="DH",IF(Startsida!$B$17=3750,M29,0)))</f>
        <v>0</v>
      </c>
    </row>
    <row r="30" spans="1:15" x14ac:dyDescent="0.2">
      <c r="A30" s="8" t="s">
        <v>28</v>
      </c>
      <c r="B30" s="4" t="s">
        <v>32</v>
      </c>
      <c r="C30" s="9"/>
      <c r="D30" s="3">
        <v>4100</v>
      </c>
      <c r="E30" s="3">
        <v>10</v>
      </c>
      <c r="F30" s="1"/>
      <c r="G30" s="1" t="b">
        <f>IF(Startsida!$B$14="Iveco Daily",IF(Startsida!$B$15="DH",IF(Startsida!$B$17=4100,E30,0)))</f>
        <v>0</v>
      </c>
      <c r="H30" s="1"/>
      <c r="I30" s="6">
        <v>5</v>
      </c>
      <c r="J30" s="1"/>
      <c r="K30" s="1" t="b">
        <f>IF(Startsida!$B$14="Iveco Daily",IF(Startsida!$B$15="DH",IF(Startsida!$B$17=4100,I30,0)))</f>
        <v>0</v>
      </c>
      <c r="L30" s="1"/>
      <c r="M30" s="7">
        <v>3650</v>
      </c>
      <c r="N30" s="1"/>
      <c r="O30" s="1" t="b">
        <f>IF(Startsida!$B$14="Iveco Daily",IF(Startsida!$B$15="DH",IF(Startsida!$B$17=4100,M30,0)))</f>
        <v>0</v>
      </c>
    </row>
    <row r="31" spans="1:15" x14ac:dyDescent="0.2">
      <c r="A31" s="8" t="s">
        <v>40</v>
      </c>
      <c r="B31" s="3" t="s">
        <v>37</v>
      </c>
      <c r="C31" s="9"/>
      <c r="D31" s="3">
        <v>3250</v>
      </c>
      <c r="E31" s="3">
        <v>10</v>
      </c>
      <c r="F31" s="1"/>
      <c r="G31" s="1" t="b">
        <f>IF(Startsida!$B$14="MB Sprinter",IF(Startsida!$B$15="EH",IF(Startsida!$B$17=3250,E31,0)))</f>
        <v>0</v>
      </c>
      <c r="H31" s="1"/>
      <c r="I31" s="6">
        <v>5</v>
      </c>
      <c r="J31" s="1"/>
      <c r="K31" s="1" t="b">
        <f>IF(Startsida!$B$14="MB Sprinter",IF(Startsida!$B$15="EH",IF(Startsida!$B$17=3250,I31,0)))</f>
        <v>0</v>
      </c>
      <c r="L31" s="1"/>
      <c r="M31" s="7">
        <v>3000</v>
      </c>
      <c r="N31" s="1"/>
      <c r="O31" s="1" t="b">
        <f>IF(Startsida!$B$14="MB Sprinter",IF(Startsida!$B$15="EH",IF(Startsida!$B$17=3250,M31,0)))</f>
        <v>0</v>
      </c>
    </row>
    <row r="32" spans="1:15" x14ac:dyDescent="0.2">
      <c r="A32" s="8" t="s">
        <v>40</v>
      </c>
      <c r="B32" s="3" t="s">
        <v>37</v>
      </c>
      <c r="C32" s="9"/>
      <c r="D32" s="3">
        <v>3665</v>
      </c>
      <c r="E32" s="3">
        <v>10</v>
      </c>
      <c r="F32" s="1"/>
      <c r="G32" s="1" t="b">
        <f>IF(Startsida!$B$14="MB Sprinter",IF(Startsida!$B$15="EH",IF(Startsida!$B$17=3665,E32,0)))</f>
        <v>0</v>
      </c>
      <c r="H32" s="1"/>
      <c r="I32" s="6">
        <v>5</v>
      </c>
      <c r="J32" s="1"/>
      <c r="K32" s="1" t="b">
        <f>IF(Startsida!$B$14="MB Sprinter",IF(Startsida!$B$15="EH",IF(Startsida!$B$17=3665,I32,0)))</f>
        <v>0</v>
      </c>
      <c r="L32" s="1"/>
      <c r="M32" s="7">
        <v>3500</v>
      </c>
      <c r="N32" s="1"/>
      <c r="O32" s="1" t="b">
        <f>IF(Startsida!$B$14="MB Sprinter",IF(Startsida!$B$15="EH",IF(Startsida!$B$17=3665,M32,0)))</f>
        <v>0</v>
      </c>
    </row>
    <row r="33" spans="1:15" x14ac:dyDescent="0.2">
      <c r="A33" s="8" t="s">
        <v>40</v>
      </c>
      <c r="B33" s="3" t="s">
        <v>37</v>
      </c>
      <c r="C33" s="9"/>
      <c r="D33" s="3">
        <v>4325</v>
      </c>
      <c r="E33" s="3">
        <v>12</v>
      </c>
      <c r="F33" s="1"/>
      <c r="G33" s="1" t="b">
        <f>IF(Startsida!$B$14="MB Sprinter",IF(Startsida!$B$15="EH",IF(Startsida!$B$17=4325,E33,0)))</f>
        <v>0</v>
      </c>
      <c r="H33" s="1"/>
      <c r="I33" s="6">
        <v>6</v>
      </c>
      <c r="J33" s="1"/>
      <c r="K33" s="1" t="b">
        <f>IF(Startsida!$B$14="MB Sprinter",IF(Startsida!$B$15="EH",IF(Startsida!$B$17=4325,I33,0)))</f>
        <v>0</v>
      </c>
      <c r="L33" s="1"/>
      <c r="M33" s="7">
        <v>4350</v>
      </c>
      <c r="N33" s="1"/>
      <c r="O33" s="1" t="b">
        <f>IF(Startsida!$B$14="MB Sprinter",IF(Startsida!$B$15="EH",IF(Startsida!$B$17=4325,M33,0)))</f>
        <v>0</v>
      </c>
    </row>
    <row r="34" spans="1:15" x14ac:dyDescent="0.2">
      <c r="A34" s="8" t="s">
        <v>40</v>
      </c>
      <c r="B34" s="4" t="s">
        <v>32</v>
      </c>
      <c r="C34" s="9"/>
      <c r="D34" s="3">
        <v>3250</v>
      </c>
      <c r="E34" s="3">
        <v>8</v>
      </c>
      <c r="F34" s="1"/>
      <c r="G34" s="1" t="b">
        <f>IF(Startsida!$B$14="MB Sprinter",IF(Startsida!$B$15="DH",IF(Startsida!$B$17=3250,E34,0)))</f>
        <v>0</v>
      </c>
      <c r="H34" s="1"/>
      <c r="I34" s="6">
        <v>3</v>
      </c>
      <c r="J34" s="1"/>
      <c r="K34" s="1" t="b">
        <f>IF(Startsida!$B$14="MB Sprinter",IF(Startsida!$B$15="DH",IF(Startsida!$B$17=3250,I34,0)))</f>
        <v>0</v>
      </c>
      <c r="L34" s="1"/>
      <c r="M34" s="7">
        <v>2150</v>
      </c>
      <c r="N34" s="1"/>
      <c r="O34" s="1" t="b">
        <f>IF(Startsida!$B$14="MB Sprinter",IF(Startsida!$B$15="DH",IF(Startsida!$B$17=3250,M34,0)))</f>
        <v>0</v>
      </c>
    </row>
    <row r="35" spans="1:15" x14ac:dyDescent="0.2">
      <c r="A35" s="8" t="s">
        <v>40</v>
      </c>
      <c r="B35" s="4" t="s">
        <v>32</v>
      </c>
      <c r="C35" s="9"/>
      <c r="D35" s="3">
        <v>3665</v>
      </c>
      <c r="E35" s="3">
        <v>8</v>
      </c>
      <c r="F35" s="1"/>
      <c r="G35" s="1" t="b">
        <f>IF(Startsida!$B$14="MB Sprinter",IF(Startsida!$B$15="DH",IF(Startsida!$B$17=3665,E35,0)))</f>
        <v>0</v>
      </c>
      <c r="H35" s="1"/>
      <c r="I35" s="6">
        <v>3</v>
      </c>
      <c r="J35" s="1"/>
      <c r="K35" s="1" t="b">
        <f>IF(Startsida!$B$14="MB Sprinter",IF(Startsida!$B$15="DH",IF(Startsida!$B$17=3665,I35,0)))</f>
        <v>0</v>
      </c>
      <c r="L35" s="1"/>
      <c r="M35" s="7">
        <v>2700</v>
      </c>
      <c r="N35" s="1"/>
      <c r="O35" s="1" t="b">
        <f>IF(Startsida!$B$14="MB Sprinter",IF(Startsida!$B$15="DH",IF(Startsida!$B$17=3665,M35,0)))</f>
        <v>0</v>
      </c>
    </row>
    <row r="36" spans="1:15" x14ac:dyDescent="0.2">
      <c r="A36" s="8" t="s">
        <v>40</v>
      </c>
      <c r="B36" s="4" t="s">
        <v>32</v>
      </c>
      <c r="C36" s="9"/>
      <c r="D36" s="3">
        <v>4325</v>
      </c>
      <c r="E36" s="3">
        <v>10</v>
      </c>
      <c r="F36" s="1"/>
      <c r="G36" s="1" t="b">
        <f>IF(Startsida!$B$14="MB Sprinter",IF(Startsida!$B$15="DH",IF(Startsida!$B$17=4325,E36,0)))</f>
        <v>0</v>
      </c>
      <c r="H36" s="1"/>
      <c r="I36" s="6">
        <v>5</v>
      </c>
      <c r="J36" s="1"/>
      <c r="K36" s="1" t="b">
        <f>IF(Startsida!$B$14="MB Sprinter",IF(Startsida!$B$15="DH",IF(Startsida!$B$17=4325,I36,0)))</f>
        <v>0</v>
      </c>
      <c r="L36" s="1"/>
      <c r="M36" s="7">
        <v>3500</v>
      </c>
      <c r="N36" s="1"/>
      <c r="O36" s="1" t="b">
        <f>IF(Startsida!$B$14="MB Sprinter",IF(Startsida!$B$15="DH",IF(Startsida!$B$17=4325,M36,0)))</f>
        <v>0</v>
      </c>
    </row>
    <row r="37" spans="1:15" x14ac:dyDescent="0.2">
      <c r="A37" s="8" t="s">
        <v>38</v>
      </c>
      <c r="B37" s="3" t="s">
        <v>37</v>
      </c>
      <c r="C37" s="3" t="s">
        <v>41</v>
      </c>
      <c r="D37" s="3">
        <v>3682</v>
      </c>
      <c r="E37" s="3">
        <v>12</v>
      </c>
      <c r="F37" s="1"/>
      <c r="G37" s="1" t="b">
        <f>IF(Startsida!$B$14="Nissan NV400",IF(Startsida!$B$15="EH",IF(Startsida!$B$16="L2",IF(Startsida!$B$17=3682,E37,0))))</f>
        <v>0</v>
      </c>
      <c r="H37" s="1"/>
      <c r="I37" s="6">
        <v>4</v>
      </c>
      <c r="J37" s="1"/>
      <c r="K37" s="1" t="b">
        <f>IF(Startsida!$B$14="Nissan NV400",IF(Startsida!$B$15="EH",IF(Startsida!$B$16="L2",IF(Startsida!$B$17=3682,I37,0))))</f>
        <v>0</v>
      </c>
      <c r="L37" s="1"/>
      <c r="M37" s="7">
        <v>3400</v>
      </c>
      <c r="N37" s="1"/>
      <c r="O37" s="1" t="b">
        <f>IF(Startsida!$B$14="Nissan NV400",IF(Startsida!$B$15="EH",IF(Startsida!$B$16="L2",IF(Startsida!$B$17=3682,M37,0))))</f>
        <v>0</v>
      </c>
    </row>
    <row r="38" spans="1:15" x14ac:dyDescent="0.2">
      <c r="A38" s="8" t="s">
        <v>38</v>
      </c>
      <c r="B38" s="3" t="s">
        <v>37</v>
      </c>
      <c r="C38" s="3" t="s">
        <v>45</v>
      </c>
      <c r="D38" s="3">
        <v>4006</v>
      </c>
      <c r="E38" s="3" t="s">
        <v>55</v>
      </c>
      <c r="F38" s="1"/>
      <c r="G38" s="1" t="b">
        <f>IF(Startsida!$B$14="Nissan NV400",IF(Startsida!$B$15="EH",IF(Startsida!$B$16="L25",IF(Startsida!$B$17=4006,E38,0))))</f>
        <v>0</v>
      </c>
      <c r="H38" s="1"/>
      <c r="I38" s="6" t="s">
        <v>55</v>
      </c>
      <c r="J38" s="1"/>
      <c r="K38" s="1" t="b">
        <f>IF(Startsida!$B$14="Nissan NV400",IF(Startsida!$B$15="EH",IF(Startsida!$B$16="L25",IF(Startsida!$B$17=4006,I38,0))))</f>
        <v>0</v>
      </c>
      <c r="L38" s="1"/>
      <c r="M38" s="7" t="s">
        <v>55</v>
      </c>
      <c r="N38" s="1"/>
      <c r="O38" s="1" t="b">
        <f>IF(Startsida!$B$14="Nissan NV400",IF(Startsida!$B$15="EH",IF(Startsida!$B$16="L25",IF(Startsida!$B$17=4006,M38,0))))</f>
        <v>0</v>
      </c>
    </row>
    <row r="39" spans="1:15" x14ac:dyDescent="0.2">
      <c r="A39" s="8" t="s">
        <v>38</v>
      </c>
      <c r="B39" s="3" t="s">
        <v>37</v>
      </c>
      <c r="C39" s="3" t="s">
        <v>42</v>
      </c>
      <c r="D39" s="3">
        <v>4332</v>
      </c>
      <c r="E39" s="3">
        <v>14</v>
      </c>
      <c r="F39" s="1"/>
      <c r="G39" s="1" t="b">
        <f>IF(Startsida!$B$14="Nissan NV400",IF(Startsida!$B$15="EH",IF(Startsida!$B$16="L3",IF(Startsida!$B$17=4332,E39,0))))</f>
        <v>0</v>
      </c>
      <c r="H39" s="1"/>
      <c r="I39" s="6">
        <v>6</v>
      </c>
      <c r="J39" s="1"/>
      <c r="K39" s="1" t="b">
        <f>IF(Startsida!$B$14="Nissan NV400",IF(Startsida!$B$15="EH",IF(Startsida!$B$16="L3",IF(Startsida!$B$17=4332,I39,0))))</f>
        <v>0</v>
      </c>
      <c r="L39" s="1"/>
      <c r="M39" s="7">
        <v>4050</v>
      </c>
      <c r="N39" s="1"/>
      <c r="O39" s="1" t="b">
        <f>IF(Startsida!$B$14="Nissan NV400",IF(Startsida!$B$15="EH",IF(Startsida!$B$16="L3",IF(Startsida!$B$17=4332,M39,0))))</f>
        <v>0</v>
      </c>
    </row>
    <row r="40" spans="1:15" x14ac:dyDescent="0.2">
      <c r="A40" s="8" t="s">
        <v>38</v>
      </c>
      <c r="B40" s="3" t="s">
        <v>46</v>
      </c>
      <c r="C40" s="3" t="s">
        <v>3</v>
      </c>
      <c r="D40" s="3">
        <v>3682</v>
      </c>
      <c r="E40" s="3" t="s">
        <v>55</v>
      </c>
      <c r="F40" s="1"/>
      <c r="G40" s="1" t="b">
        <f>IF(Startsida!$B$14="Nissan NV400",IF(Startsida!$B$15="EH",IF(Startsida!$B$16="L3",IF(Startsida!$B$17=3682,E40,0))))</f>
        <v>0</v>
      </c>
      <c r="H40" s="1"/>
      <c r="I40" s="6" t="s">
        <v>55</v>
      </c>
      <c r="J40" s="1"/>
      <c r="K40" s="1" t="b">
        <f>IF(Startsida!$B$14="Nissan NV400",IF(Startsida!$B$15="EH",IF(Startsida!$B$16="L3",IF(Startsida!$B$17=3682,I40,0))))</f>
        <v>0</v>
      </c>
      <c r="L40" s="1"/>
      <c r="M40" s="7" t="s">
        <v>55</v>
      </c>
      <c r="N40" s="1"/>
      <c r="O40" s="1" t="b">
        <f>IF(Startsida!$B$14="Nissan NV400",IF(Startsida!$B$15="EH",IF(Startsida!$B$16="L3",IF(Startsida!$B$17=3682,M40,0))))</f>
        <v>0</v>
      </c>
    </row>
    <row r="41" spans="1:15" x14ac:dyDescent="0.2">
      <c r="A41" s="8" t="s">
        <v>38</v>
      </c>
      <c r="B41" s="3" t="s">
        <v>47</v>
      </c>
      <c r="C41" s="3" t="s">
        <v>43</v>
      </c>
      <c r="D41" s="3">
        <v>4332</v>
      </c>
      <c r="E41" s="3">
        <v>14</v>
      </c>
      <c r="F41" s="1"/>
      <c r="G41" s="1" t="b">
        <f>IF(Startsida!$B$14="Nissan NV400",IF(Startsida!$B$15="EH",IF(Startsida!$B$16="L4",IF(Startsida!$B$17=4332,E41,0))))</f>
        <v>0</v>
      </c>
      <c r="H41" s="1"/>
      <c r="I41" s="6">
        <v>6</v>
      </c>
      <c r="J41" s="1"/>
      <c r="K41" s="1" t="b">
        <f>IF(Startsida!$B$14="Nissan NV400",IF(Startsida!$B$15="EH",IF(Startsida!$B$16="L4",IF(Startsida!$B$17=4332,I41,0))))</f>
        <v>0</v>
      </c>
      <c r="L41" s="1"/>
      <c r="M41" s="7">
        <v>4600</v>
      </c>
      <c r="N41" s="1"/>
      <c r="O41" s="1" t="b">
        <f>IF(Startsida!$B$14="Nissan NV400",IF(Startsida!$B$15="EH",IF(Startsida!$B$16="L4",IF(Startsida!$B$17=4332,M41,0))))</f>
        <v>0</v>
      </c>
    </row>
    <row r="42" spans="1:15" x14ac:dyDescent="0.2">
      <c r="A42" s="8" t="s">
        <v>38</v>
      </c>
      <c r="B42" s="4" t="s">
        <v>32</v>
      </c>
      <c r="C42" s="3" t="s">
        <v>41</v>
      </c>
      <c r="D42" s="3">
        <v>3682</v>
      </c>
      <c r="E42" s="3">
        <v>8</v>
      </c>
      <c r="F42" s="1"/>
      <c r="G42" s="1" t="b">
        <f>IF(Startsida!$B$14="Nissan NV400",IF(Startsida!$B$15="DH",IF(Startsida!$B$16="L2",IF(Startsida!$B$17=3682,E42,0))))</f>
        <v>0</v>
      </c>
      <c r="H42" s="1"/>
      <c r="I42" s="6">
        <v>3</v>
      </c>
      <c r="J42" s="1"/>
      <c r="K42" s="1" t="b">
        <f>IF(Startsida!$B$14="Nissan NV400",IF(Startsida!$B$15="DH",IF(Startsida!$B$16="L2",IF(Startsida!$B$17=3682,I42,0))))</f>
        <v>0</v>
      </c>
      <c r="L42" s="1"/>
      <c r="M42" s="7">
        <v>2700</v>
      </c>
      <c r="N42" s="1"/>
      <c r="O42" s="1" t="b">
        <f>IF(Startsida!$B$14="Nissan NV400",IF(Startsida!$B$15="DH",IF(Startsida!$B$16="L2",IF(Startsida!$B$17=3682,M42,0))))</f>
        <v>0</v>
      </c>
    </row>
    <row r="43" spans="1:15" x14ac:dyDescent="0.2">
      <c r="A43" s="8" t="s">
        <v>38</v>
      </c>
      <c r="B43" s="4" t="s">
        <v>48</v>
      </c>
      <c r="C43" s="3" t="s">
        <v>3</v>
      </c>
      <c r="D43" s="3">
        <v>3682</v>
      </c>
      <c r="E43" s="3" t="s">
        <v>55</v>
      </c>
      <c r="F43" s="1"/>
      <c r="G43" s="1" t="b">
        <f>IF(Startsida!$B$14="Nissan NV400",IF(Startsida!$B$15="DH",IF(Startsida!$B$16="L3",IF(Startsida!$B$17=3682,E43,0))))</f>
        <v>0</v>
      </c>
      <c r="H43" s="1"/>
      <c r="I43" s="6" t="s">
        <v>55</v>
      </c>
      <c r="J43" s="1"/>
      <c r="K43" s="1" t="b">
        <f>IF(Startsida!$B$14="Nissan NV400",IF(Startsida!$B$15="DH",IF(Startsida!$B$16="L3",IF(Startsida!$B$17=3682,I43,0))))</f>
        <v>0</v>
      </c>
      <c r="L43" s="1"/>
      <c r="M43" s="7">
        <v>3200</v>
      </c>
      <c r="N43" s="1"/>
      <c r="O43" s="1" t="b">
        <f>IF(Startsida!$B$14="Nissan NV400",IF(Startsida!$B$15="DH",IF(Startsida!$B$16="L3",IF(Startsida!$B$17=3682,M43,0))))</f>
        <v>0</v>
      </c>
    </row>
    <row r="44" spans="1:15" x14ac:dyDescent="0.2">
      <c r="A44" s="8" t="s">
        <v>38</v>
      </c>
      <c r="B44" s="4" t="s">
        <v>32</v>
      </c>
      <c r="C44" s="3" t="s">
        <v>3</v>
      </c>
      <c r="D44" s="3">
        <v>4332</v>
      </c>
      <c r="E44" s="3">
        <v>10</v>
      </c>
      <c r="F44" s="1"/>
      <c r="G44" s="1" t="b">
        <f>IF(Startsida!$B$14="Nissan NV400",IF(Startsida!$B$15="DH",IF(Startsida!$B$16="L3",IF(Startsida!$B$17=4332,E44,0))))</f>
        <v>0</v>
      </c>
      <c r="H44" s="1"/>
      <c r="I44" s="6">
        <v>4</v>
      </c>
      <c r="J44" s="1"/>
      <c r="K44" s="1" t="b">
        <f>IF(Startsida!$B$14="Nissan NV400",IF(Startsida!$B$15="DH",IF(Startsida!$B$16="L3",IF(Startsida!$B$17=4332,I44,0))))</f>
        <v>0</v>
      </c>
      <c r="L44" s="1"/>
      <c r="M44" s="7">
        <v>3300</v>
      </c>
      <c r="N44" s="1"/>
      <c r="O44" s="1" t="b">
        <f>IF(Startsida!$B$14="Nissan NV400",IF(Startsida!$B$15="DH",IF(Startsida!$B$16="L3",IF(Startsida!$B$17=4332,M44,0))))</f>
        <v>0</v>
      </c>
    </row>
    <row r="45" spans="1:15" x14ac:dyDescent="0.2">
      <c r="A45" s="8" t="s">
        <v>38</v>
      </c>
      <c r="B45" s="4" t="s">
        <v>48</v>
      </c>
      <c r="C45" s="3" t="s">
        <v>43</v>
      </c>
      <c r="D45" s="3">
        <v>4332</v>
      </c>
      <c r="E45" s="3">
        <v>12</v>
      </c>
      <c r="F45" s="1"/>
      <c r="G45" s="1" t="b">
        <f>IF(Startsida!$B$14="Nissan NV400",IF(Startsida!$B$15="DH",IF(Startsida!$B$16="L4",IF(Startsida!$B$17=4332,E45,0))))</f>
        <v>0</v>
      </c>
      <c r="H45" s="1"/>
      <c r="I45" s="6">
        <v>5</v>
      </c>
      <c r="J45" s="1"/>
      <c r="K45" s="1" t="b">
        <f>IF(Startsida!$B$14="Nissan NV400",IF(Startsida!$B$15="DH",IF(Startsida!$B$16="L4",IF(Startsida!$B$17=4332,I45,0))))</f>
        <v>0</v>
      </c>
      <c r="L45" s="1"/>
      <c r="M45" s="7">
        <v>3850</v>
      </c>
      <c r="N45" s="1"/>
      <c r="O45" s="1" t="b">
        <f>IF(Startsida!$B$14="Nissan NV400",IF(Startsida!$B$15="DH",IF(Startsida!$B$16="L4",IF(Startsida!$B$17=4332,M45,0))))</f>
        <v>0</v>
      </c>
    </row>
    <row r="46" spans="1:15" x14ac:dyDescent="0.2">
      <c r="A46" s="8" t="s">
        <v>33</v>
      </c>
      <c r="B46" s="3" t="s">
        <v>37</v>
      </c>
      <c r="C46" s="3" t="s">
        <v>49</v>
      </c>
      <c r="D46" s="3">
        <v>3682</v>
      </c>
      <c r="E46" s="3">
        <v>12</v>
      </c>
      <c r="F46" s="1"/>
      <c r="G46" s="1" t="b">
        <f>IF(Startsida!$B$14="Opel Movano",IF(Startsida!$B$15="EH",IF(Startsida!$B$16="L2",IF(Startsida!$B$17=3682,E46,0))))</f>
        <v>0</v>
      </c>
      <c r="H46" s="1"/>
      <c r="I46" s="6">
        <v>4</v>
      </c>
      <c r="J46" s="1"/>
      <c r="K46" s="1" t="b">
        <f>IF(Startsida!$B$14="Opel Movano",IF(Startsida!$B$15="EH",IF(Startsida!$B$16="L2",IF(Startsida!$B$17=3682,I46,0))))</f>
        <v>0</v>
      </c>
      <c r="L46" s="1"/>
      <c r="M46" s="7">
        <v>3400</v>
      </c>
      <c r="N46" s="1"/>
      <c r="O46" s="1" t="b">
        <f>IF(Startsida!$B$14="Opel Movano",IF(Startsida!$B$15="EH",IF(Startsida!$B$16="L2",IF(Startsida!$B$17=3682,M46,0))))</f>
        <v>0</v>
      </c>
    </row>
    <row r="47" spans="1:15" x14ac:dyDescent="0.2">
      <c r="A47" s="8" t="s">
        <v>33</v>
      </c>
      <c r="B47" s="3" t="s">
        <v>37</v>
      </c>
      <c r="C47" s="3" t="s">
        <v>50</v>
      </c>
      <c r="D47" s="3">
        <v>4006</v>
      </c>
      <c r="E47" s="3" t="s">
        <v>55</v>
      </c>
      <c r="F47" s="1"/>
      <c r="G47" s="1" t="b">
        <f>IF(Startsida!$B$14="Opel Movano",IF(Startsida!$B$15="EH",IF(Startsida!$B$16="L25",IF(Startsida!$B$17=4006,E47,0))))</f>
        <v>0</v>
      </c>
      <c r="H47" s="1"/>
      <c r="I47" s="6" t="s">
        <v>55</v>
      </c>
      <c r="J47" s="1"/>
      <c r="K47" s="1" t="b">
        <f>IF(Startsida!$B$14="Opel Movano",IF(Startsida!$B$15="EH",IF(Startsida!$B$16="L25",IF(Startsida!$B$17=4006,I47,0))))</f>
        <v>0</v>
      </c>
      <c r="L47" s="1"/>
      <c r="M47" s="7" t="s">
        <v>55</v>
      </c>
      <c r="N47" s="1"/>
      <c r="O47" s="1" t="b">
        <f>IF(Startsida!$B$14="Opel Movano",IF(Startsida!$B$15="EH",IF(Startsida!$B$16="L25",IF(Startsida!$B$17=4006,M47,0))))</f>
        <v>0</v>
      </c>
    </row>
    <row r="48" spans="1:15" x14ac:dyDescent="0.2">
      <c r="A48" s="8" t="s">
        <v>33</v>
      </c>
      <c r="B48" s="3" t="s">
        <v>37</v>
      </c>
      <c r="C48" s="3" t="s">
        <v>51</v>
      </c>
      <c r="D48" s="3">
        <v>4332</v>
      </c>
      <c r="E48" s="3">
        <v>14</v>
      </c>
      <c r="F48" s="1"/>
      <c r="G48" s="1" t="b">
        <f>IF(Startsida!$B$14="Opel Movano",IF(Startsida!$B$15="EH",IF(Startsida!$B$16="L3",IF(Startsida!$B$17=4332,E48,0))))</f>
        <v>0</v>
      </c>
      <c r="H48" s="1"/>
      <c r="I48" s="6">
        <v>6</v>
      </c>
      <c r="J48" s="1"/>
      <c r="K48" s="1" t="b">
        <f>IF(Startsida!$B$14="Opel Movano",IF(Startsida!$B$15="EH",IF(Startsida!$B$16="L3",IF(Startsida!$B$17=4332,I48,0))))</f>
        <v>0</v>
      </c>
      <c r="L48" s="1"/>
      <c r="M48" s="7">
        <v>4050</v>
      </c>
      <c r="N48" s="1"/>
      <c r="O48" s="1" t="b">
        <f>IF(Startsida!$B$14="Opel Movano",IF(Startsida!$B$15="EH",IF(Startsida!$B$16="L3",IF(Startsida!$B$17=4332,M48,0))))</f>
        <v>0</v>
      </c>
    </row>
    <row r="49" spans="1:15" x14ac:dyDescent="0.2">
      <c r="A49" s="8" t="s">
        <v>33</v>
      </c>
      <c r="B49" s="3" t="s">
        <v>47</v>
      </c>
      <c r="C49" s="3" t="s">
        <v>3</v>
      </c>
      <c r="D49" s="3">
        <v>3682</v>
      </c>
      <c r="E49" s="3" t="s">
        <v>55</v>
      </c>
      <c r="F49" s="1"/>
      <c r="G49" s="1" t="b">
        <f>IF(Startsida!$B$14="Opel Movano",IF(Startsida!$B$15="EH",IF(Startsida!$B$16="L3",IF(Startsida!$B$17=3682,E49,0))))</f>
        <v>0</v>
      </c>
      <c r="H49" s="1"/>
      <c r="I49" s="6" t="s">
        <v>55</v>
      </c>
      <c r="J49" s="1"/>
      <c r="K49" s="1" t="b">
        <f>IF(Startsida!$B$14="Opel Movano",IF(Startsida!$B$15="EH",IF(Startsida!$B$16="L3",IF(Startsida!$B$17=3682,I49,0))))</f>
        <v>0</v>
      </c>
      <c r="L49" s="1"/>
      <c r="M49" s="7" t="s">
        <v>55</v>
      </c>
      <c r="N49" s="1"/>
      <c r="O49" s="1" t="b">
        <f>IF(Startsida!$B$14="Opel Movano",IF(Startsida!$B$15="EH",IF(Startsida!$B$16="L3",IF(Startsida!$B$17=3682,M49,0))))</f>
        <v>0</v>
      </c>
    </row>
    <row r="50" spans="1:15" x14ac:dyDescent="0.2">
      <c r="A50" s="8" t="s">
        <v>33</v>
      </c>
      <c r="B50" s="3" t="s">
        <v>47</v>
      </c>
      <c r="C50" s="3" t="s">
        <v>52</v>
      </c>
      <c r="D50" s="3">
        <v>4332</v>
      </c>
      <c r="E50" s="3">
        <v>14</v>
      </c>
      <c r="F50" s="1"/>
      <c r="G50" s="1" t="b">
        <f>IF(Startsida!$B$14="Opel Movano",IF(Startsida!$B$15="EH",IF(Startsida!$B$16="L4",IF(Startsida!$B$17=4332,E50,0))))</f>
        <v>0</v>
      </c>
      <c r="H50" s="1"/>
      <c r="I50" s="6">
        <v>6</v>
      </c>
      <c r="J50" s="1"/>
      <c r="K50" s="1" t="b">
        <f>IF(Startsida!$B$14="Opel Movano",IF(Startsida!$B$15="EH",IF(Startsida!$B$16="L4",IF(Startsida!$B$17=4332,I50,0))))</f>
        <v>0</v>
      </c>
      <c r="L50" s="1"/>
      <c r="M50" s="7">
        <v>4600</v>
      </c>
      <c r="N50" s="1"/>
      <c r="O50" s="1" t="b">
        <f>IF(Startsida!$B$14="Opel Movano",IF(Startsida!$B$15="EH",IF(Startsida!$B$16="L4",IF(Startsida!$B$17=4332,M50,0))))</f>
        <v>0</v>
      </c>
    </row>
    <row r="51" spans="1:15" x14ac:dyDescent="0.2">
      <c r="A51" s="8" t="s">
        <v>33</v>
      </c>
      <c r="B51" s="4" t="s">
        <v>32</v>
      </c>
      <c r="C51" s="3" t="s">
        <v>49</v>
      </c>
      <c r="D51" s="3">
        <v>3682</v>
      </c>
      <c r="E51" s="3">
        <v>8</v>
      </c>
      <c r="F51" s="1"/>
      <c r="G51" s="1" t="b">
        <f>IF(Startsida!$B$14="Opel Movano",IF(Startsida!$B$15="DH",IF(Startsida!$B$16="L2",IF(Startsida!$B$17=3682,E51,0))))</f>
        <v>0</v>
      </c>
      <c r="H51" s="1"/>
      <c r="I51" s="6">
        <v>3</v>
      </c>
      <c r="J51" s="1"/>
      <c r="K51" s="1" t="b">
        <f>IF(Startsida!$B$14="Opel Movano",IF(Startsida!$B$15="DH",IF(Startsida!$B$16="L2",IF(Startsida!$B$17=3682,I51,0))))</f>
        <v>0</v>
      </c>
      <c r="L51" s="1"/>
      <c r="M51" s="7">
        <v>2700</v>
      </c>
      <c r="N51" s="1"/>
      <c r="O51" s="1" t="b">
        <f>IF(Startsida!$B$14="Opel Movano",IF(Startsida!$B$15="DH",IF(Startsida!$B$16="L2",IF(Startsida!$B$17=3682,M51,0))))</f>
        <v>0</v>
      </c>
    </row>
    <row r="52" spans="1:15" x14ac:dyDescent="0.2">
      <c r="A52" s="8" t="s">
        <v>33</v>
      </c>
      <c r="B52" s="4" t="s">
        <v>48</v>
      </c>
      <c r="C52" s="3" t="s">
        <v>51</v>
      </c>
      <c r="D52" s="3">
        <v>3682</v>
      </c>
      <c r="E52" s="3" t="s">
        <v>55</v>
      </c>
      <c r="F52" s="1"/>
      <c r="G52" s="1" t="b">
        <f>IF(Startsida!$B$14="Opel Movano",IF(Startsida!$B$15="DH",IF(Startsida!$B$16="L3",IF(Startsida!$B$17=3682,E52,0))))</f>
        <v>0</v>
      </c>
      <c r="H52" s="1"/>
      <c r="I52" s="6" t="s">
        <v>55</v>
      </c>
      <c r="J52" s="1"/>
      <c r="K52" s="1" t="b">
        <f>IF(Startsida!$B$14="Opel Movano",IF(Startsida!$B$15="DH",IF(Startsida!$B$16="L3",IF(Startsida!$B$17=3682,I52,0))))</f>
        <v>0</v>
      </c>
      <c r="L52" s="1"/>
      <c r="M52" s="7">
        <v>3200</v>
      </c>
      <c r="N52" s="1"/>
      <c r="O52" s="1" t="b">
        <f>IF(Startsida!$B$14="Opel Movano",IF(Startsida!$B$15="DH",IF(Startsida!$B$16="L3",IF(Startsida!$B$17=3682,M52,0))))</f>
        <v>0</v>
      </c>
    </row>
    <row r="53" spans="1:15" x14ac:dyDescent="0.2">
      <c r="A53" s="8" t="s">
        <v>33</v>
      </c>
      <c r="B53" s="4" t="s">
        <v>32</v>
      </c>
      <c r="C53" s="3" t="s">
        <v>51</v>
      </c>
      <c r="D53" s="3">
        <v>4332</v>
      </c>
      <c r="E53" s="3">
        <v>10</v>
      </c>
      <c r="F53" s="1"/>
      <c r="G53" s="1" t="b">
        <f>IF(Startsida!$B$14="Opel Movano",IF(Startsida!$B$15="DH",IF(Startsida!$B$16="L3",IF(Startsida!$B$17=4332,E53,0))))</f>
        <v>0</v>
      </c>
      <c r="H53" s="1"/>
      <c r="I53" s="6">
        <v>4</v>
      </c>
      <c r="J53" s="1"/>
      <c r="K53" s="1" t="b">
        <f>IF(Startsida!$B$14="Opel Movano",IF(Startsida!$B$15="DH",IF(Startsida!$B$16="L3",IF(Startsida!$B$17=4332,I53,0))))</f>
        <v>0</v>
      </c>
      <c r="L53" s="1"/>
      <c r="M53" s="7">
        <v>3300</v>
      </c>
      <c r="N53" s="1"/>
      <c r="O53" s="1" t="b">
        <f>IF(Startsida!$B$14="Opel Movano",IF(Startsida!$B$15="DH",IF(Startsida!$B$16="L3",IF(Startsida!$B$17=4332,M53,0))))</f>
        <v>0</v>
      </c>
    </row>
    <row r="54" spans="1:15" x14ac:dyDescent="0.2">
      <c r="A54" s="8" t="s">
        <v>33</v>
      </c>
      <c r="B54" s="4" t="s">
        <v>48</v>
      </c>
      <c r="C54" s="3" t="s">
        <v>52</v>
      </c>
      <c r="D54" s="3">
        <v>4332</v>
      </c>
      <c r="E54" s="3">
        <v>12</v>
      </c>
      <c r="F54" s="1"/>
      <c r="G54" s="1" t="b">
        <f>IF(Startsida!$B$14="Opel Movano",IF(Startsida!$B$15="DH",IF(Startsida!$B$16="L4",IF(Startsida!$B$17=4332,E54,0))))</f>
        <v>0</v>
      </c>
      <c r="H54" s="1"/>
      <c r="I54" s="6">
        <v>5</v>
      </c>
      <c r="J54" s="1"/>
      <c r="K54" s="1" t="b">
        <f>IF(Startsida!$B$14="Opel Movano",IF(Startsida!$B$15="DH",IF(Startsida!$B$16="L4",IF(Startsida!$B$17=4332,I54,0))))</f>
        <v>0</v>
      </c>
      <c r="L54" s="1"/>
      <c r="M54" s="7">
        <v>3850</v>
      </c>
      <c r="N54" s="1"/>
      <c r="O54" s="1" t="b">
        <f>IF(Startsida!$B$14="Opel Movano",IF(Startsida!$B$15="DH",IF(Startsida!$B$16="L4",IF(Startsida!$B$17=4332,M54,0))))</f>
        <v>0</v>
      </c>
    </row>
    <row r="55" spans="1:15" ht="25.5" x14ac:dyDescent="0.2">
      <c r="A55" s="2" t="s">
        <v>35</v>
      </c>
      <c r="B55" s="3" t="s">
        <v>37</v>
      </c>
      <c r="C55" s="4" t="s">
        <v>1</v>
      </c>
      <c r="D55" s="4">
        <v>3000</v>
      </c>
      <c r="E55" s="4">
        <v>8</v>
      </c>
      <c r="F55" s="1"/>
      <c r="G55" s="1" t="b">
        <f>IF(Startsida!$B$14="Peugeot Boxer",IF(Startsida!$B$15="EH",IF(Startsida!$B$16="L1",IF(Startsida!$B$17=3000,E55,0))))</f>
        <v>0</v>
      </c>
      <c r="H55" s="1"/>
      <c r="I55" s="6">
        <v>4</v>
      </c>
      <c r="J55" s="1"/>
      <c r="K55" s="1" t="b">
        <f>IF(Startsida!$B$14="Peugeot Boxer",IF(Startsida!$B$15="EH",IF(Startsida!$B$16="L1",IF(Startsida!$B$17=3000,I55,0))))</f>
        <v>0</v>
      </c>
      <c r="L55" s="1"/>
      <c r="M55" s="7">
        <v>2800</v>
      </c>
      <c r="N55" s="1"/>
      <c r="O55" s="1" t="b">
        <f>IF(Startsida!$B$14="Peugeot Boxer",IF(Startsida!$B$15="EH",IF(Startsida!$B$16="L1",IF(Startsida!$B$17=3000,M55,0))))</f>
        <v>0</v>
      </c>
    </row>
    <row r="56" spans="1:15" ht="25.5" x14ac:dyDescent="0.2">
      <c r="A56" s="2" t="s">
        <v>35</v>
      </c>
      <c r="B56" s="3" t="s">
        <v>37</v>
      </c>
      <c r="C56" s="4" t="s">
        <v>2</v>
      </c>
      <c r="D56" s="4">
        <v>3450</v>
      </c>
      <c r="E56" s="4">
        <v>10</v>
      </c>
      <c r="F56" s="1"/>
      <c r="G56" s="1" t="b">
        <f>IF(Startsida!$B$14="Peugeot Boxer",IF(Startsida!$B$15="EH",IF(Startsida!$B$16="L2",IF(Startsida!$B$17=3450,E56,0))))</f>
        <v>0</v>
      </c>
      <c r="H56" s="1"/>
      <c r="I56" s="6">
        <v>4</v>
      </c>
      <c r="J56" s="1"/>
      <c r="K56" s="1" t="b">
        <f>IF(Startsida!$B$14="Peugeot Boxer",IF(Startsida!$B$15="EH",IF(Startsida!$B$16="L2",IF(Startsida!$B$17=3450,I56,0))))</f>
        <v>0</v>
      </c>
      <c r="L56" s="1"/>
      <c r="M56" s="7">
        <v>3300</v>
      </c>
      <c r="N56" s="1"/>
      <c r="O56" s="1" t="b">
        <f>IF(Startsida!$B$14="Peugeot Boxer",IF(Startsida!$B$15="EH",IF(Startsida!$B$16="L2",IF(Startsida!$B$17=3450,M56,0))))</f>
        <v>0</v>
      </c>
    </row>
    <row r="57" spans="1:15" ht="25.5" x14ac:dyDescent="0.2">
      <c r="A57" s="2" t="s">
        <v>35</v>
      </c>
      <c r="B57" s="3" t="s">
        <v>37</v>
      </c>
      <c r="C57" s="4" t="s">
        <v>3</v>
      </c>
      <c r="D57" s="4">
        <v>4035</v>
      </c>
      <c r="E57" s="4">
        <v>10</v>
      </c>
      <c r="F57" s="1"/>
      <c r="G57" s="1" t="b">
        <f>IF(Startsida!$B$14="Peugeot Boxer",IF(Startsida!$B$15="EH",IF(Startsida!$B$16="L3",IF(Startsida!$B$17=4035,E57,0))))</f>
        <v>0</v>
      </c>
      <c r="H57" s="1"/>
      <c r="I57" s="6">
        <v>5</v>
      </c>
      <c r="J57" s="1"/>
      <c r="K57" s="1" t="b">
        <f>IF(Startsida!$B$14="Peugeot Boxer",IF(Startsida!$B$15="EH",IF(Startsida!$B$16="L3",IF(Startsida!$B$17=4035,I57,0))))</f>
        <v>0</v>
      </c>
      <c r="L57" s="1"/>
      <c r="M57" s="7">
        <v>3800</v>
      </c>
      <c r="N57" s="1"/>
      <c r="O57" s="1" t="b">
        <f>IF(Startsida!$B$14="Peugeot Boxer",IF(Startsida!$B$15="EH",IF(Startsida!$B$16="L3",IF(Startsida!$B$17=4035,M57,0))))</f>
        <v>0</v>
      </c>
    </row>
    <row r="58" spans="1:15" ht="25.5" x14ac:dyDescent="0.2">
      <c r="A58" s="2" t="s">
        <v>35</v>
      </c>
      <c r="B58" s="3" t="s">
        <v>37</v>
      </c>
      <c r="C58" s="4" t="s">
        <v>4</v>
      </c>
      <c r="D58" s="4">
        <v>4035</v>
      </c>
      <c r="E58" s="4">
        <v>12</v>
      </c>
      <c r="F58" s="1"/>
      <c r="G58" s="1" t="b">
        <f>IF(Startsida!$B$14="Peugeot Boxer",IF(Startsida!$B$15="EH",IF(Startsida!$B$16="L4",IF(Startsida!$B$17=4035,E58,0))))</f>
        <v>0</v>
      </c>
      <c r="H58" s="1"/>
      <c r="I58" s="6">
        <v>6</v>
      </c>
      <c r="J58" s="1"/>
      <c r="K58" s="1" t="b">
        <f>IF(Startsida!$B$14="Peugeot Boxer",IF(Startsida!$B$15="EH",IF(Startsida!$B$16="L4",IF(Startsida!$B$17=4035,I58,0))))</f>
        <v>0</v>
      </c>
      <c r="L58" s="1"/>
      <c r="M58" s="7">
        <v>4200</v>
      </c>
      <c r="N58" s="1"/>
      <c r="O58" s="1" t="b">
        <f>IF(Startsida!$B$14="Peugeot Boxer",IF(Startsida!$B$15="EH",IF(Startsida!$B$16="L4",IF(Startsida!$B$17=4035,M58,0))))</f>
        <v>0</v>
      </c>
    </row>
    <row r="59" spans="1:15" ht="25.5" x14ac:dyDescent="0.2">
      <c r="A59" s="2" t="s">
        <v>35</v>
      </c>
      <c r="B59" s="4" t="s">
        <v>32</v>
      </c>
      <c r="C59" s="4" t="s">
        <v>2</v>
      </c>
      <c r="D59" s="4">
        <v>3450</v>
      </c>
      <c r="E59" s="4">
        <v>8</v>
      </c>
      <c r="F59" s="1"/>
      <c r="G59" s="1" t="b">
        <f>IF(Startsida!$B$14="Peugeot Boxer",IF(Startsida!$B$15="DH",IF(Startsida!$B$16="L2",IF(Startsida!$B$17=3450,E59,0))))</f>
        <v>0</v>
      </c>
      <c r="H59" s="1"/>
      <c r="I59" s="6">
        <v>3</v>
      </c>
      <c r="J59" s="1"/>
      <c r="K59" s="1" t="b">
        <f>IF(Startsida!$B$14="Peugeot Boxer",IF(Startsida!$B$15="DH",IF(Startsida!$B$16="L2",IF(Startsida!$B$17=3450,I59,0))))</f>
        <v>0</v>
      </c>
      <c r="L59" s="1"/>
      <c r="M59" s="7">
        <v>2400</v>
      </c>
      <c r="N59" s="1"/>
      <c r="O59" s="1" t="b">
        <f>IF(Startsida!$B$14="Peugeot Boxer",IF(Startsida!$B$15="DH",IF(Startsida!$B$16="L2",IF(Startsida!$B$17=3450,M59,0))))</f>
        <v>0</v>
      </c>
    </row>
    <row r="60" spans="1:15" ht="25.5" x14ac:dyDescent="0.2">
      <c r="A60" s="2" t="s">
        <v>35</v>
      </c>
      <c r="B60" s="4" t="s">
        <v>32</v>
      </c>
      <c r="C60" s="4" t="s">
        <v>3</v>
      </c>
      <c r="D60" s="4">
        <v>4035</v>
      </c>
      <c r="E60" s="4">
        <v>8</v>
      </c>
      <c r="F60" s="1"/>
      <c r="G60" s="1" t="b">
        <f>IF(Startsida!$B$14="Peugeot Boxer",IF(Startsida!$B$15="DH",IF(Startsida!$B$16="L3",IF(Startsida!$B$17=4035,E60,0))))</f>
        <v>0</v>
      </c>
      <c r="H60" s="1"/>
      <c r="I60" s="6">
        <v>5</v>
      </c>
      <c r="J60" s="1"/>
      <c r="K60" s="1" t="b">
        <f>IF(Startsida!$B$14="Peugeot Boxer",IF(Startsida!$B$15="DH",IF(Startsida!$B$16="L3",IF(Startsida!$B$17=4035,I60,0))))</f>
        <v>0</v>
      </c>
      <c r="L60" s="1"/>
      <c r="M60" s="7">
        <v>3000</v>
      </c>
      <c r="N60" s="1"/>
      <c r="O60" s="1" t="b">
        <f>IF(Startsida!$B$14="Peugeot Boxer",IF(Startsida!$B$15="DH",IF(Startsida!$B$16="L3",IF(Startsida!$B$17=4035,M60,0))))</f>
        <v>0</v>
      </c>
    </row>
    <row r="61" spans="1:15" ht="25.5" x14ac:dyDescent="0.2">
      <c r="A61" s="2" t="s">
        <v>35</v>
      </c>
      <c r="B61" s="4" t="s">
        <v>32</v>
      </c>
      <c r="C61" s="4" t="s">
        <v>4</v>
      </c>
      <c r="D61" s="4">
        <v>4035</v>
      </c>
      <c r="E61" s="4">
        <v>10</v>
      </c>
      <c r="F61" s="1"/>
      <c r="G61" s="1" t="b">
        <f>IF(Startsida!$B$14="Peugeot Boxer",IF(Startsida!$B$15="DH",IF(Startsida!$B$16="L4",IF(Startsida!$B$17=4035,E61,0))))</f>
        <v>0</v>
      </c>
      <c r="H61" s="1"/>
      <c r="I61" s="6">
        <v>4</v>
      </c>
      <c r="J61" s="1"/>
      <c r="K61" s="1" t="b">
        <f>IF(Startsida!$B$14="Peugeot Boxer",IF(Startsida!$B$15="DH",IF(Startsida!$B$16="L4",IF(Startsida!$B$17=4035,I61,0))))</f>
        <v>0</v>
      </c>
      <c r="L61" s="1"/>
      <c r="M61" s="7">
        <v>3300</v>
      </c>
      <c r="N61" s="1"/>
      <c r="O61" s="1" t="b">
        <f>IF(Startsida!$B$14="Peugeot Boxer",IF(Startsida!$B$15="DH",IF(Startsida!$B$16="L4",IF(Startsida!$B$17=4035,M61,0))))</f>
        <v>0</v>
      </c>
    </row>
    <row r="62" spans="1:15" x14ac:dyDescent="0.2">
      <c r="A62" s="8" t="s">
        <v>36</v>
      </c>
      <c r="B62" s="3" t="s">
        <v>37</v>
      </c>
      <c r="C62" s="3" t="s">
        <v>49</v>
      </c>
      <c r="D62" s="3">
        <v>3682</v>
      </c>
      <c r="E62" s="3">
        <v>12</v>
      </c>
      <c r="F62" s="1"/>
      <c r="G62" s="1" t="b">
        <f>IF(Startsida!$B$14="Renault Master",IF(Startsida!$B$15="EH",IF(Startsida!$B$16="L2",IF(Startsida!$B$17=3682,E62,0))))</f>
        <v>0</v>
      </c>
      <c r="H62" s="1"/>
      <c r="I62" s="6">
        <v>4</v>
      </c>
      <c r="J62" s="1"/>
      <c r="K62" s="1" t="b">
        <f>IF(Startsida!$B$14="Renault Master",IF(Startsida!$B$15="EH",IF(Startsida!$B$16="L2",IF(Startsida!$B$17=3682,I62,0))))</f>
        <v>0</v>
      </c>
      <c r="L62" s="1"/>
      <c r="M62" s="7">
        <v>3400</v>
      </c>
      <c r="N62" s="1"/>
      <c r="O62" s="1" t="b">
        <f>IF(Startsida!$B$14="Renault Master",IF(Startsida!$B$15="EH",IF(Startsida!$B$16="L2",IF(Startsida!$B$17=3682,M62,0))))</f>
        <v>0</v>
      </c>
    </row>
    <row r="63" spans="1:15" x14ac:dyDescent="0.2">
      <c r="A63" s="8" t="s">
        <v>36</v>
      </c>
      <c r="B63" s="3" t="s">
        <v>37</v>
      </c>
      <c r="C63" s="3" t="s">
        <v>45</v>
      </c>
      <c r="D63" s="3">
        <v>4006</v>
      </c>
      <c r="E63" s="3" t="s">
        <v>55</v>
      </c>
      <c r="F63" s="1"/>
      <c r="G63" s="1" t="b">
        <f>IF(Startsida!$B$14="Renault Master",IF(Startsida!$B$15="EH",IF(Startsida!$B$16="L25",IF(Startsida!$B$17=4006,E63,0))))</f>
        <v>0</v>
      </c>
      <c r="H63" s="1"/>
      <c r="I63" s="6" t="s">
        <v>55</v>
      </c>
      <c r="J63" s="1"/>
      <c r="K63" s="1" t="b">
        <f>IF(Startsida!$B$14="Renault Master",IF(Startsida!$B$15="EH",IF(Startsida!$B$16="L25",IF(Startsida!$B$17=4006,I63,0))))</f>
        <v>0</v>
      </c>
      <c r="L63" s="1"/>
      <c r="M63" s="7" t="s">
        <v>55</v>
      </c>
      <c r="N63" s="1"/>
      <c r="O63" s="1" t="b">
        <f>IF(Startsida!$B$14="Renault Master",IF(Startsida!$B$15="EH",IF(Startsida!$B$16="L25",IF(Startsida!$B$17=4006,M63,0))))</f>
        <v>0</v>
      </c>
    </row>
    <row r="64" spans="1:15" x14ac:dyDescent="0.2">
      <c r="A64" s="8" t="s">
        <v>36</v>
      </c>
      <c r="B64" s="3" t="s">
        <v>37</v>
      </c>
      <c r="C64" s="3" t="s">
        <v>53</v>
      </c>
      <c r="D64" s="3">
        <v>4332</v>
      </c>
      <c r="E64" s="3">
        <v>14</v>
      </c>
      <c r="F64" s="1"/>
      <c r="G64" s="1" t="b">
        <f>IF(Startsida!$B$14="Renault Master",IF(Startsida!$B$15="EH",IF(Startsida!$B$16="L3",IF(Startsida!$B$17=4332,E64,0))))</f>
        <v>0</v>
      </c>
      <c r="H64" s="1"/>
      <c r="I64" s="6">
        <v>6</v>
      </c>
      <c r="J64" s="1"/>
      <c r="K64" s="1" t="b">
        <f>IF(Startsida!$B$14="Renault Master",IF(Startsida!$B$15="EH",IF(Startsida!$B$16="L3",IF(Startsida!$B$17=4332,I64,0))))</f>
        <v>0</v>
      </c>
      <c r="L64" s="1"/>
      <c r="M64" s="7">
        <v>4050</v>
      </c>
      <c r="N64" s="1"/>
      <c r="O64" s="1" t="b">
        <f>IF(Startsida!$B$14="Renault Master",IF(Startsida!$B$15="EH",IF(Startsida!$B$16="L3",IF(Startsida!$B$17=4332,M64,0))))</f>
        <v>0</v>
      </c>
    </row>
    <row r="65" spans="1:15" x14ac:dyDescent="0.2">
      <c r="A65" s="8" t="s">
        <v>36</v>
      </c>
      <c r="B65" s="3" t="s">
        <v>47</v>
      </c>
      <c r="C65" s="3" t="s">
        <v>3</v>
      </c>
      <c r="D65" s="3">
        <v>3682</v>
      </c>
      <c r="E65" s="3" t="s">
        <v>55</v>
      </c>
      <c r="F65" s="1"/>
      <c r="G65" s="1" t="b">
        <f>IF(Startsida!$B$14="Renault Master",IF(Startsida!$B$15="EH",IF(Startsida!$B$16="L3",IF(Startsida!$B$17=3682,E65,0))))</f>
        <v>0</v>
      </c>
      <c r="H65" s="1"/>
      <c r="I65" s="6" t="s">
        <v>55</v>
      </c>
      <c r="J65" s="1"/>
      <c r="K65" s="1" t="b">
        <f>IF(Startsida!$B$14="Renault Master",IF(Startsida!$B$15="EH",IF(Startsida!$B$16="L3",IF(Startsida!$B$17=3682,I65,0))))</f>
        <v>0</v>
      </c>
      <c r="L65" s="1"/>
      <c r="M65" s="7" t="s">
        <v>55</v>
      </c>
      <c r="N65" s="1"/>
      <c r="O65" s="1" t="b">
        <f>IF(Startsida!$B$14="Renault Master",IF(Startsida!$B$15="EH",IF(Startsida!$B$16="L3",IF(Startsida!$B$17=3682,M65,0))))</f>
        <v>0</v>
      </c>
    </row>
    <row r="66" spans="1:15" x14ac:dyDescent="0.2">
      <c r="A66" s="8" t="s">
        <v>36</v>
      </c>
      <c r="B66" s="3" t="s">
        <v>47</v>
      </c>
      <c r="C66" s="3" t="s">
        <v>52</v>
      </c>
      <c r="D66" s="3">
        <v>4332</v>
      </c>
      <c r="E66" s="3">
        <v>14</v>
      </c>
      <c r="F66" s="1"/>
      <c r="G66" s="1" t="b">
        <f>IF(Startsida!$B$14="Renault Master",IF(Startsida!$B$15="EH",IF(Startsida!$B$16="L4",IF(Startsida!$B$17=4332,E66,0))))</f>
        <v>0</v>
      </c>
      <c r="H66" s="1"/>
      <c r="I66" s="6">
        <v>6</v>
      </c>
      <c r="J66" s="1"/>
      <c r="K66" s="1" t="b">
        <f>IF(Startsida!$B$14="Renault Master",IF(Startsida!$B$15="EH",IF(Startsida!$B$16="L4",IF(Startsida!$B$17=4332,I66,0))))</f>
        <v>0</v>
      </c>
      <c r="L66" s="1"/>
      <c r="M66" s="7">
        <v>4600</v>
      </c>
      <c r="N66" s="1"/>
      <c r="O66" s="1" t="b">
        <f>IF(Startsida!$B$14="Renault Master",IF(Startsida!$B$15="EH",IF(Startsida!$B$16="L4",IF(Startsida!$B$17=4332,M66,0))))</f>
        <v>0</v>
      </c>
    </row>
    <row r="67" spans="1:15" x14ac:dyDescent="0.2">
      <c r="A67" s="8" t="s">
        <v>36</v>
      </c>
      <c r="B67" s="4" t="s">
        <v>32</v>
      </c>
      <c r="C67" s="3" t="s">
        <v>49</v>
      </c>
      <c r="D67" s="3">
        <v>3682</v>
      </c>
      <c r="E67" s="3">
        <v>8</v>
      </c>
      <c r="F67" s="1"/>
      <c r="G67" s="1" t="b">
        <f>IF(Startsida!$B$14="Renault Master",IF(Startsida!$B$15="DH",IF(Startsida!$B$16="L2",IF(Startsida!$B$17=3682,E67,0))))</f>
        <v>0</v>
      </c>
      <c r="H67" s="1"/>
      <c r="I67" s="6">
        <v>3</v>
      </c>
      <c r="J67" s="1"/>
      <c r="K67" s="1" t="b">
        <f>IF(Startsida!$B$14="Renault Master",IF(Startsida!$B$15="DH",IF(Startsida!$B$16="L2",IF(Startsida!$B$17=3682,I67,0))))</f>
        <v>0</v>
      </c>
      <c r="L67" s="1"/>
      <c r="M67" s="7">
        <v>2700</v>
      </c>
      <c r="N67" s="1"/>
      <c r="O67" s="1" t="b">
        <f>IF(Startsida!$B$14="Renault Master",IF(Startsida!$B$15="DH",IF(Startsida!$B$16="L2",IF(Startsida!$B$17=3682,M67,0))))</f>
        <v>0</v>
      </c>
    </row>
    <row r="68" spans="1:15" x14ac:dyDescent="0.2">
      <c r="A68" s="8" t="s">
        <v>36</v>
      </c>
      <c r="B68" s="4" t="s">
        <v>48</v>
      </c>
      <c r="C68" s="3" t="s">
        <v>3</v>
      </c>
      <c r="D68" s="3">
        <v>3682</v>
      </c>
      <c r="E68" s="3" t="s">
        <v>55</v>
      </c>
      <c r="F68" s="1"/>
      <c r="G68" s="1" t="b">
        <f>IF(Startsida!$B$14="Renault Master",IF(Startsida!$B$15="DH",IF(Startsida!$B$16="L3",IF(Startsida!$B$17=3682,E68,0))))</f>
        <v>0</v>
      </c>
      <c r="H68" s="1"/>
      <c r="I68" s="6" t="s">
        <v>55</v>
      </c>
      <c r="J68" s="1"/>
      <c r="K68" s="1" t="b">
        <f>IF(Startsida!$B$14="Renault Master",IF(Startsida!$B$15="DH",IF(Startsida!$B$16="L3",IF(Startsida!$B$17=3682,I68,0))))</f>
        <v>0</v>
      </c>
      <c r="L68" s="1"/>
      <c r="M68" s="7">
        <v>3200</v>
      </c>
      <c r="N68" s="1"/>
      <c r="O68" s="1" t="b">
        <f>IF(Startsida!$B$14="Renault Master",IF(Startsida!$B$15="DH",IF(Startsida!$B$16="L3",IF(Startsida!$B$17=3682,M68,0))))</f>
        <v>0</v>
      </c>
    </row>
    <row r="69" spans="1:15" x14ac:dyDescent="0.2">
      <c r="A69" s="8" t="s">
        <v>36</v>
      </c>
      <c r="B69" s="4" t="s">
        <v>32</v>
      </c>
      <c r="C69" s="3" t="s">
        <v>51</v>
      </c>
      <c r="D69" s="3">
        <v>4332</v>
      </c>
      <c r="E69" s="3">
        <v>10</v>
      </c>
      <c r="F69" s="1"/>
      <c r="G69" s="1" t="b">
        <f>IF(Startsida!$B$14="Renault Master",IF(Startsida!$B$15="DH",IF(Startsida!$B$16="L3",IF(Startsida!$B$17=4332,E69,0))))</f>
        <v>0</v>
      </c>
      <c r="H69" s="1"/>
      <c r="I69" s="6">
        <v>4</v>
      </c>
      <c r="J69" s="1"/>
      <c r="K69" s="1" t="b">
        <f>IF(Startsida!$B$14="Renault Master",IF(Startsida!$B$15="DH",IF(Startsida!$B$16="L3",IF(Startsida!$B$17=4332,I69,0))))</f>
        <v>0</v>
      </c>
      <c r="L69" s="1"/>
      <c r="M69" s="7">
        <v>3300</v>
      </c>
      <c r="N69" s="1"/>
      <c r="O69" s="1" t="b">
        <f>IF(Startsida!$B$14="Renault Master",IF(Startsida!$B$15="DH",IF(Startsida!$B$16="L3",IF(Startsida!$B$17=4332,M69,0))))</f>
        <v>0</v>
      </c>
    </row>
    <row r="70" spans="1:15" x14ac:dyDescent="0.2">
      <c r="A70" s="8" t="s">
        <v>36</v>
      </c>
      <c r="B70" s="4" t="s">
        <v>48</v>
      </c>
      <c r="C70" s="3" t="s">
        <v>52</v>
      </c>
      <c r="D70" s="3">
        <v>4332</v>
      </c>
      <c r="E70" s="3">
        <v>12</v>
      </c>
      <c r="F70" s="1"/>
      <c r="G70" s="1" t="b">
        <f>IF(Startsida!$B$14="Renault Master",IF(Startsida!$B$15="DH",IF(Startsida!$B$16="L4",IF(Startsida!$B$17=4332,E70,0))))</f>
        <v>0</v>
      </c>
      <c r="H70" s="1"/>
      <c r="I70" s="6">
        <v>5</v>
      </c>
      <c r="J70" s="1"/>
      <c r="K70" s="1" t="b">
        <f>IF(Startsida!$B$14="Renault Master",IF(Startsida!$B$15="DH",IF(Startsida!$B$16="L4",IF(Startsida!$B$17=4332,I70,0))))</f>
        <v>0</v>
      </c>
      <c r="L70" s="1"/>
      <c r="M70" s="7">
        <v>3850</v>
      </c>
      <c r="N70" s="1"/>
      <c r="O70" s="1" t="b">
        <f>IF(Startsida!$B$14="Renault Master",IF(Startsida!$B$15="DH",IF(Startsida!$B$16="L4",IF(Startsida!$B$17=4332,M70,0))))</f>
        <v>0</v>
      </c>
    </row>
    <row r="71" spans="1:15" x14ac:dyDescent="0.2">
      <c r="A71" s="8" t="s">
        <v>54</v>
      </c>
      <c r="B71" s="3" t="s">
        <v>37</v>
      </c>
      <c r="C71" s="3"/>
      <c r="D71" s="3">
        <v>3640</v>
      </c>
      <c r="E71" s="3">
        <v>10</v>
      </c>
      <c r="F71" s="1"/>
      <c r="G71" s="1" t="b">
        <f>IF(Startsida!$B$14="VW Crafter",IF(Startsida!$B$15="EH",IF(Startsida!$B$17=3640,E71,0)))</f>
        <v>0</v>
      </c>
      <c r="H71" s="1"/>
      <c r="I71" s="6">
        <v>5</v>
      </c>
      <c r="J71" s="1"/>
      <c r="K71" s="1" t="b">
        <f>IF(Startsida!$B$14="VW Crafter",IF(Startsida!$B$15="EH",IF(Startsida!$B$17=3640,I71,0)))</f>
        <v>0</v>
      </c>
      <c r="L71" s="1"/>
      <c r="M71" s="7">
        <v>3550</v>
      </c>
      <c r="N71" s="1"/>
      <c r="O71" s="1" t="b">
        <f>IF(Startsida!$B$14="VW Crafter",IF(Startsida!$B$15="EH",IF(Startsida!$B$17=3640,M71,0)))</f>
        <v>0</v>
      </c>
    </row>
    <row r="72" spans="1:15" x14ac:dyDescent="0.2">
      <c r="A72" s="8" t="s">
        <v>54</v>
      </c>
      <c r="B72" s="3" t="s">
        <v>37</v>
      </c>
      <c r="C72" s="3"/>
      <c r="D72" s="3">
        <v>4490</v>
      </c>
      <c r="E72" s="3">
        <v>12</v>
      </c>
      <c r="F72" s="1"/>
      <c r="G72" s="1" t="b">
        <f>IF(Startsida!$B$14="VW Crafter",IF(Startsida!$B$15="EH",IF(Startsida!$B$17=4490,E72,0)))</f>
        <v>0</v>
      </c>
      <c r="H72" s="1"/>
      <c r="I72" s="6">
        <v>6</v>
      </c>
      <c r="J72" s="1"/>
      <c r="K72" s="1" t="b">
        <f>IF(Startsida!$B$14="VW Crafter",IF(Startsida!$B$15="EH",IF(Startsida!$B$17=4490,I72,0)))</f>
        <v>0</v>
      </c>
      <c r="L72" s="1"/>
      <c r="M72" s="7">
        <v>4400</v>
      </c>
      <c r="N72" s="1"/>
      <c r="O72" s="1" t="b">
        <f>IF(Startsida!$B$14="VW Crafter",IF(Startsida!$B$15="EH",IF(Startsida!$B$17=4490,M72,0)))</f>
        <v>0</v>
      </c>
    </row>
    <row r="73" spans="1:15" x14ac:dyDescent="0.2">
      <c r="A73" s="8" t="s">
        <v>54</v>
      </c>
      <c r="B73" s="4" t="s">
        <v>32</v>
      </c>
      <c r="C73" s="3"/>
      <c r="D73" s="3">
        <v>3640</v>
      </c>
      <c r="E73" s="3">
        <v>8</v>
      </c>
      <c r="F73" s="1"/>
      <c r="G73" s="1" t="b">
        <f>IF(Startsida!$B$14="VW Crafter",IF(Startsida!$B$15="DH",IF(Startsida!$B$17=3640,E73,0)))</f>
        <v>0</v>
      </c>
      <c r="H73" s="1"/>
      <c r="I73" s="6">
        <v>4</v>
      </c>
      <c r="J73" s="1"/>
      <c r="K73" s="1" t="b">
        <f>IF(Startsida!$B$14="VW Crafter",IF(Startsida!$B$15="DH",IF(Startsida!$B$17=3640,I73,0)))</f>
        <v>0</v>
      </c>
      <c r="L73" s="1"/>
      <c r="M73" s="7">
        <v>2750</v>
      </c>
      <c r="N73" s="1"/>
      <c r="O73" s="1" t="b">
        <f>IF(Startsida!$B$14="VW Crafter",IF(Startsida!$B$15="DH",IF(Startsida!$B$17=3640,M73,0)))</f>
        <v>0</v>
      </c>
    </row>
    <row r="74" spans="1:15" x14ac:dyDescent="0.2">
      <c r="A74" s="8" t="s">
        <v>54</v>
      </c>
      <c r="B74" s="4" t="s">
        <v>32</v>
      </c>
      <c r="C74" s="3"/>
      <c r="D74" s="3">
        <v>4490</v>
      </c>
      <c r="E74" s="3">
        <v>10</v>
      </c>
      <c r="F74" s="1"/>
      <c r="G74" s="1" t="b">
        <f>IF(Startsida!$B$14="VW Crafter",IF(Startsida!$B$15="DH",IF(Startsida!$B$17=4490,E74,0)))</f>
        <v>0</v>
      </c>
      <c r="H74" s="1"/>
      <c r="I74" s="6">
        <v>5</v>
      </c>
      <c r="J74" s="1"/>
      <c r="K74" s="1" t="b">
        <f>IF(Startsida!$B$14="VW Crafter",IF(Startsida!$B$15="DH",IF(Startsida!$B$17=4490,I74,0)))</f>
        <v>0</v>
      </c>
      <c r="L74" s="1"/>
      <c r="M74" s="7">
        <v>3600</v>
      </c>
      <c r="N74" s="1"/>
      <c r="O74" s="1" t="b">
        <f>IF(Startsida!$B$14="VW Crafter",IF(Startsida!$B$15="DH",IF(Startsida!$B$17=4490,M74,0)))</f>
        <v>0</v>
      </c>
    </row>
    <row r="75" spans="1:15" x14ac:dyDescent="0.2">
      <c r="A75" s="1"/>
      <c r="B75" s="1"/>
      <c r="C75" s="1"/>
      <c r="D75" s="1"/>
      <c r="E75" s="1"/>
      <c r="F75" s="1"/>
      <c r="G75" s="1">
        <f>SUM(G1:G74)</f>
        <v>0</v>
      </c>
      <c r="H75" s="1"/>
      <c r="I75" s="6"/>
      <c r="J75" s="1"/>
      <c r="K75" s="1">
        <f>SUM(K1:K74)</f>
        <v>0</v>
      </c>
      <c r="L75" s="1"/>
      <c r="M75" s="1"/>
      <c r="N75" s="1"/>
      <c r="O75" s="1">
        <f>SUM(O1:O74)</f>
        <v>0</v>
      </c>
    </row>
  </sheetData>
  <sheetProtection selectLockedCells="1" selectUnlockedCells="1"/>
  <conditionalFormatting sqref="G28:G30">
    <cfRule type="iconSet" priority="9">
      <iconSet iconSet="3Arrows">
        <cfvo type="percent" val="0"/>
        <cfvo type="percent" val="33"/>
        <cfvo type="percent" val="67"/>
      </iconSet>
    </cfRule>
  </conditionalFormatting>
  <conditionalFormatting sqref="G73:G74">
    <cfRule type="iconSet" priority="8">
      <iconSet iconSet="3Arrows">
        <cfvo type="percent" val="0"/>
        <cfvo type="percent" val="33"/>
        <cfvo type="percent" val="67"/>
      </iconSet>
    </cfRule>
  </conditionalFormatting>
  <conditionalFormatting sqref="G34:G36">
    <cfRule type="iconSet" priority="7">
      <iconSet iconSet="3Arrows">
        <cfvo type="percent" val="0"/>
        <cfvo type="percent" val="33"/>
        <cfvo type="percent" val="67"/>
      </iconSet>
    </cfRule>
  </conditionalFormatting>
  <conditionalFormatting sqref="K28:K30">
    <cfRule type="iconSet" priority="6">
      <iconSet iconSet="3Arrows">
        <cfvo type="percent" val="0"/>
        <cfvo type="percent" val="33"/>
        <cfvo type="percent" val="67"/>
      </iconSet>
    </cfRule>
  </conditionalFormatting>
  <conditionalFormatting sqref="K73:K74">
    <cfRule type="iconSet" priority="5">
      <iconSet iconSet="3Arrows">
        <cfvo type="percent" val="0"/>
        <cfvo type="percent" val="33"/>
        <cfvo type="percent" val="67"/>
      </iconSet>
    </cfRule>
  </conditionalFormatting>
  <conditionalFormatting sqref="K34:K36">
    <cfRule type="iconSet" priority="4">
      <iconSet iconSet="3Arrows">
        <cfvo type="percent" val="0"/>
        <cfvo type="percent" val="33"/>
        <cfvo type="percent" val="67"/>
      </iconSet>
    </cfRule>
  </conditionalFormatting>
  <conditionalFormatting sqref="O28:O30">
    <cfRule type="iconSet" priority="3">
      <iconSet iconSet="3Arrows">
        <cfvo type="percent" val="0"/>
        <cfvo type="percent" val="33"/>
        <cfvo type="percent" val="67"/>
      </iconSet>
    </cfRule>
  </conditionalFormatting>
  <conditionalFormatting sqref="O73:O74">
    <cfRule type="iconSet" priority="2">
      <iconSet iconSet="3Arrows">
        <cfvo type="percent" val="0"/>
        <cfvo type="percent" val="33"/>
        <cfvo type="percent" val="67"/>
      </iconSet>
    </cfRule>
  </conditionalFormatting>
  <conditionalFormatting sqref="O34:O36">
    <cfRule type="iconSet" priority="1">
      <iconSet iconSet="3Arrows">
        <cfvo type="percent" val="0"/>
        <cfvo type="percent" val="33"/>
        <cfvo type="percent" val="67"/>
      </iconSet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Startsida</vt:lpstr>
      <vt:lpstr>Blad1</vt:lpstr>
    </vt:vector>
  </TitlesOfParts>
  <Company>not defined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Tillverkningsunderlag MF4010</dc:title>
  <dc:subject>Order 796270</dc:subject>
  <dc:creator>thoblo01</dc:creator>
  <cp:lastModifiedBy>Sjöberg, Johan</cp:lastModifiedBy>
  <cp:lastPrinted>2018-10-01T06:39:50Z</cp:lastPrinted>
  <dcterms:created xsi:type="dcterms:W3CDTF">2003-05-19T13:52:24Z</dcterms:created>
  <dcterms:modified xsi:type="dcterms:W3CDTF">2019-05-28T13:06:32Z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IM_DocumentNumber">
    <vt:lpwstr>OFF-007294</vt:lpwstr>
  </property>
  <property fmtid="{D5CDD505-2E9C-101B-9397-08002B2CF9AE}" pid="3" name="AIM_DocumentStatus">
    <vt:lpwstr>00301 - Work in Progress</vt:lpwstr>
  </property>
  <property fmtid="{D5CDD505-2E9C-101B-9397-08002B2CF9AE}" pid="4" name="AIM_CreationData">
    <vt:lpwstr>2014-03-28</vt:lpwstr>
  </property>
  <property fmtid="{D5CDD505-2E9C-101B-9397-08002B2CF9AE}" pid="5" name="AIM_SendToName">
    <vt:lpwstr/>
  </property>
  <property fmtid="{D5CDD505-2E9C-101B-9397-08002B2CF9AE}" pid="6" name="AIM_SendToOrganisation">
    <vt:lpwstr/>
  </property>
  <property fmtid="{D5CDD505-2E9C-101B-9397-08002B2CF9AE}" pid="7" name="AIM_SendToAddress">
    <vt:lpwstr/>
  </property>
  <property fmtid="{D5CDD505-2E9C-101B-9397-08002B2CF9AE}" pid="8" name="AIM_SendToFax">
    <vt:lpwstr/>
  </property>
  <property fmtid="{D5CDD505-2E9C-101B-9397-08002B2CF9AE}" pid="9" name="AIM_TelNumber">
    <vt:lpwstr>not defined</vt:lpwstr>
  </property>
  <property fmtid="{D5CDD505-2E9C-101B-9397-08002B2CF9AE}" pid="10" name="AIM_FaxNumber">
    <vt:lpwstr>not defined</vt:lpwstr>
  </property>
  <property fmtid="{D5CDD505-2E9C-101B-9397-08002B2CF9AE}" pid="11" name="AIM_Location">
    <vt:lpwstr>Order 796270</vt:lpwstr>
  </property>
  <property fmtid="{D5CDD505-2E9C-101B-9397-08002B2CF9AE}" pid="12" name="AIM_DistributionList">
    <vt:lpwstr/>
  </property>
  <property fmtid="{D5CDD505-2E9C-101B-9397-08002B2CF9AE}" pid="13" name="AIM_Members">
    <vt:lpwstr/>
  </property>
</Properties>
</file>